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88" yWindow="372" windowWidth="28452" windowHeight="12696" activeTab="12"/>
  </bookViews>
  <sheets>
    <sheet name="Sheet4" sheetId="5" r:id="rId1"/>
    <sheet name="Sheet1" sheetId="1" r:id="rId2"/>
    <sheet name="Sheet2" sheetId="2" r:id="rId3"/>
    <sheet name="Confusin Matrix Template" sheetId="3" r:id="rId4"/>
    <sheet name="Sheet3" sheetId="4" r:id="rId5"/>
    <sheet name="Sheet5" sheetId="6" r:id="rId6"/>
    <sheet name="NNs" sheetId="7" r:id="rId7"/>
    <sheet name="Sheet7" sheetId="8" r:id="rId8"/>
    <sheet name="Sheet8" sheetId="10" r:id="rId9"/>
    <sheet name="Clustering" sheetId="9" r:id="rId10"/>
    <sheet name="Sheet9" sheetId="11" r:id="rId11"/>
    <sheet name="Sheet10" sheetId="12" r:id="rId12"/>
    <sheet name="clustermodels" sheetId="13" r:id="rId13"/>
    <sheet name="clusterresults" sheetId="18" r:id="rId14"/>
  </sheets>
  <calcPr calcId="144525"/>
</workbook>
</file>

<file path=xl/calcChain.xml><?xml version="1.0" encoding="utf-8"?>
<calcChain xmlns="http://schemas.openxmlformats.org/spreadsheetml/2006/main">
  <c r="M11" i="18" l="1"/>
  <c r="M14" i="18"/>
  <c r="M15" i="18"/>
  <c r="M16" i="18"/>
  <c r="F27" i="13"/>
  <c r="F28" i="13"/>
  <c r="F26" i="13"/>
  <c r="F25" i="13"/>
  <c r="F24" i="13"/>
  <c r="F23" i="13"/>
  <c r="F22" i="13"/>
  <c r="F16" i="13"/>
  <c r="F17" i="13"/>
  <c r="F15" i="13"/>
  <c r="F14" i="13"/>
  <c r="F13" i="13"/>
  <c r="F4" i="13"/>
  <c r="F5" i="13"/>
  <c r="F3" i="13"/>
  <c r="K2" i="9"/>
  <c r="K3" i="9"/>
  <c r="K4" i="9"/>
  <c r="K5" i="9"/>
  <c r="K6" i="9"/>
  <c r="K7" i="9"/>
  <c r="J3" i="9"/>
  <c r="J4" i="9"/>
  <c r="J5" i="9"/>
  <c r="J6" i="9"/>
  <c r="J7" i="9"/>
  <c r="J2" i="9"/>
  <c r="D57" i="7" l="1"/>
  <c r="C57" i="7"/>
  <c r="B57" i="7"/>
  <c r="D55" i="7"/>
  <c r="C55" i="7"/>
  <c r="B55" i="7"/>
  <c r="D48" i="7"/>
  <c r="C48" i="7"/>
  <c r="B48" i="7"/>
  <c r="D46" i="7"/>
  <c r="C46" i="7"/>
  <c r="B46" i="7"/>
  <c r="D38" i="7"/>
  <c r="C38" i="7"/>
  <c r="B38" i="7"/>
  <c r="D36" i="7"/>
  <c r="C36" i="7"/>
  <c r="B36" i="7"/>
  <c r="D29" i="7"/>
  <c r="C29" i="7"/>
  <c r="B29" i="7"/>
  <c r="D27" i="7"/>
  <c r="C27" i="7"/>
  <c r="B27" i="7"/>
  <c r="D20" i="7"/>
  <c r="C20" i="7"/>
  <c r="B20" i="7"/>
  <c r="D18" i="7"/>
  <c r="C18" i="7"/>
  <c r="B18" i="7"/>
  <c r="D11" i="7"/>
  <c r="C11" i="7"/>
  <c r="B11" i="7"/>
  <c r="D9" i="7"/>
  <c r="C9" i="7"/>
  <c r="B9" i="7"/>
  <c r="D48" i="3" l="1"/>
  <c r="C48" i="3"/>
  <c r="B48" i="3"/>
  <c r="D46" i="3"/>
  <c r="C46" i="3"/>
  <c r="B46" i="3"/>
  <c r="D36" i="3"/>
  <c r="C36" i="3"/>
  <c r="B36" i="3"/>
  <c r="D34" i="3"/>
  <c r="C34" i="3"/>
  <c r="B34" i="3"/>
  <c r="D23" i="3"/>
  <c r="B23" i="3"/>
  <c r="C23" i="3"/>
  <c r="D21" i="3"/>
  <c r="C21" i="3"/>
  <c r="B21" i="3"/>
</calcChain>
</file>

<file path=xl/sharedStrings.xml><?xml version="1.0" encoding="utf-8"?>
<sst xmlns="http://schemas.openxmlformats.org/spreadsheetml/2006/main" count="725" uniqueCount="263">
  <si>
    <t>BMI</t>
  </si>
  <si>
    <t>Median</t>
  </si>
  <si>
    <t>Mean</t>
  </si>
  <si>
    <t>Max.</t>
  </si>
  <si>
    <t>No</t>
  </si>
  <si>
    <t>Yes</t>
  </si>
  <si>
    <t>Menopause before Age 45</t>
  </si>
  <si>
    <t>Prior Fracture</t>
  </si>
  <si>
    <t>Current or Former Smoker</t>
  </si>
  <si>
    <t>Fracture Within 1 Year of Entering Study</t>
  </si>
  <si>
    <t>Low</t>
  </si>
  <si>
    <t>Medium</t>
  </si>
  <si>
    <t>High</t>
  </si>
  <si>
    <t>Self Rated Risk of Fracture</t>
  </si>
  <si>
    <t>Mother Had Hip Fracture</t>
  </si>
  <si>
    <t>Required Arms to Stand from Chair</t>
  </si>
  <si>
    <t>Age</t>
  </si>
  <si>
    <t>3rd Qu.</t>
  </si>
  <si>
    <t>Min</t>
  </si>
  <si>
    <t>1st Qu.</t>
  </si>
  <si>
    <t>Before Discretizaton</t>
  </si>
  <si>
    <t>After Discretizaton</t>
  </si>
  <si>
    <t>[55,59)</t>
  </si>
  <si>
    <t>[59,63)</t>
  </si>
  <si>
    <t>[63,67)</t>
  </si>
  <si>
    <t>[67,72)</t>
  </si>
  <si>
    <t>[72,78)</t>
  </si>
  <si>
    <t>[78,90]</t>
  </si>
  <si>
    <t>[14.9,22.1)</t>
  </si>
  <si>
    <t>[22.1,24.1)</t>
  </si>
  <si>
    <t>[24.1,26.4)</t>
  </si>
  <si>
    <t>[26.4,29)</t>
  </si>
  <si>
    <t>[29,32.9)</t>
  </si>
  <si>
    <t>[32.9,49.1]</t>
  </si>
  <si>
    <t>Actual False</t>
  </si>
  <si>
    <t>Actual Positive</t>
  </si>
  <si>
    <t>Predicted False</t>
  </si>
  <si>
    <t>Predicted Positive</t>
  </si>
  <si>
    <t>Error Rate</t>
  </si>
  <si>
    <t>Accuracy</t>
  </si>
  <si>
    <t>Sensitivity</t>
  </si>
  <si>
    <t>Specificity</t>
  </si>
  <si>
    <t>Precision</t>
  </si>
  <si>
    <t>False Positive Rate</t>
  </si>
  <si>
    <t>actual</t>
  </si>
  <si>
    <t>TN</t>
  </si>
  <si>
    <t>TP</t>
  </si>
  <si>
    <t>FP</t>
  </si>
  <si>
    <t>FN</t>
  </si>
  <si>
    <t>note apparently confusion matrixs have no standard for formatting</t>
  </si>
  <si>
    <t>in R it comesout the default of this</t>
  </si>
  <si>
    <t>Rated as "good" credit risk</t>
  </si>
  <si>
    <t>Checking Status</t>
  </si>
  <si>
    <t>&lt;0</t>
  </si>
  <si>
    <t>&gt;=200</t>
  </si>
  <si>
    <t>0&lt;=x&lt;200</t>
  </si>
  <si>
    <t>no checking</t>
  </si>
  <si>
    <t>Credit History</t>
  </si>
  <si>
    <t>All paid</t>
  </si>
  <si>
    <t>Critical</t>
  </si>
  <si>
    <t>Previously Delayed</t>
  </si>
  <si>
    <t>Exisiting Paid</t>
  </si>
  <si>
    <t>no credits/all paid</t>
  </si>
  <si>
    <t>Purpose</t>
  </si>
  <si>
    <t>Radio/tv</t>
  </si>
  <si>
    <t>new car</t>
  </si>
  <si>
    <t>furntiure/equipment</t>
  </si>
  <si>
    <t>used car</t>
  </si>
  <si>
    <t>business</t>
  </si>
  <si>
    <t>education</t>
  </si>
  <si>
    <t>Other</t>
  </si>
  <si>
    <t>Saving Status</t>
  </si>
  <si>
    <t>&lt;100</t>
  </si>
  <si>
    <t>&gt;=1000</t>
  </si>
  <si>
    <t>100&lt;=x&lt;500</t>
  </si>
  <si>
    <t>500&lt;=x&lt;1000</t>
  </si>
  <si>
    <t>no known savings</t>
  </si>
  <si>
    <t>Employment</t>
  </si>
  <si>
    <t>&lt;1</t>
  </si>
  <si>
    <t>&gt;=7</t>
  </si>
  <si>
    <t>1&lt;=X&lt;4</t>
  </si>
  <si>
    <t>4&lt;=x&lt;7</t>
  </si>
  <si>
    <t>unemployed</t>
  </si>
  <si>
    <t>Personal Status</t>
  </si>
  <si>
    <t xml:space="preserve">Female </t>
  </si>
  <si>
    <t>Male Divorced/Seperated</t>
  </si>
  <si>
    <t>Male Married/widowed</t>
  </si>
  <si>
    <t>Male Single</t>
  </si>
  <si>
    <t>Other Parties</t>
  </si>
  <si>
    <t>Co applicant</t>
  </si>
  <si>
    <t>Guarantor</t>
  </si>
  <si>
    <t>None</t>
  </si>
  <si>
    <t>Property Magnitude</t>
  </si>
  <si>
    <t>Car</t>
  </si>
  <si>
    <t>Life Insurance</t>
  </si>
  <si>
    <t>No Property</t>
  </si>
  <si>
    <t>Real Estate</t>
  </si>
  <si>
    <t>Other Payment Plans</t>
  </si>
  <si>
    <t>bank</t>
  </si>
  <si>
    <t>none</t>
  </si>
  <si>
    <t>stores</t>
  </si>
  <si>
    <t>Housing</t>
  </si>
  <si>
    <t>For Free</t>
  </si>
  <si>
    <t>Own</t>
  </si>
  <si>
    <t>Rent</t>
  </si>
  <si>
    <t>duration</t>
  </si>
  <si>
    <t>credit amount</t>
  </si>
  <si>
    <t>residence since</t>
  </si>
  <si>
    <t>age</t>
  </si>
  <si>
    <t>Duration</t>
  </si>
  <si>
    <t>Credit Amount</t>
  </si>
  <si>
    <t>Resident Since</t>
  </si>
  <si>
    <t>Model 1 - Threshold .5 - Confusion Matrix</t>
  </si>
  <si>
    <t>Model 2 - Threshold .75 Confusion Matrix</t>
  </si>
  <si>
    <t>Model 3 - Threshold .35 Confusion Matrix</t>
  </si>
  <si>
    <t>Score</t>
  </si>
  <si>
    <t>Model 1 - Train Data - Confusion Matrix</t>
  </si>
  <si>
    <t>Model 2 - Test Data - Confusion Matrix</t>
  </si>
  <si>
    <t>Model 2 - Train Data - Confusion Matrix</t>
  </si>
  <si>
    <t>Model 3 - Train Data - Confusion Matrix</t>
  </si>
  <si>
    <t>Recall</t>
  </si>
  <si>
    <t>Model 1 - Test Data - Confusion Matrix</t>
  </si>
  <si>
    <t>Sex</t>
  </si>
  <si>
    <t>male</t>
  </si>
  <si>
    <t>female</t>
  </si>
  <si>
    <t>0 is male</t>
  </si>
  <si>
    <t>1 female</t>
  </si>
  <si>
    <t>Male</t>
  </si>
  <si>
    <t>Female</t>
  </si>
  <si>
    <t>Cardiogenic Shock Complications</t>
  </si>
  <si>
    <t>Left Heart Failure Complications</t>
  </si>
  <si>
    <t>MI Order</t>
  </si>
  <si>
    <t>First</t>
  </si>
  <si>
    <t>Recurrent</t>
  </si>
  <si>
    <t>MI Type</t>
  </si>
  <si>
    <t>Q-Wave</t>
  </si>
  <si>
    <t>Not Q-Wave</t>
  </si>
  <si>
    <t>Indeterminate</t>
  </si>
  <si>
    <t>Discharge Status from Hospital</t>
  </si>
  <si>
    <t>Alive</t>
  </si>
  <si>
    <t>Dead</t>
  </si>
  <si>
    <t>fixed_acidity</t>
  </si>
  <si>
    <t>volatile_acidity</t>
  </si>
  <si>
    <t>citric_acid</t>
  </si>
  <si>
    <t>residual_sugar</t>
  </si>
  <si>
    <t>chlorides</t>
  </si>
  <si>
    <t>fre_sulfur_dioxide</t>
  </si>
  <si>
    <t>totalsulfur_dioxide</t>
  </si>
  <si>
    <t>density</t>
  </si>
  <si>
    <t>Min.</t>
  </si>
  <si>
    <t>:</t>
  </si>
  <si>
    <t>:0.1200</t>
  </si>
  <si>
    <t>:0.000</t>
  </si>
  <si>
    <t>:0.01200</t>
  </si>
  <si>
    <t>:0.9901</t>
  </si>
  <si>
    <t>1st</t>
  </si>
  <si>
    <t>Qu.:</t>
  </si>
  <si>
    <t>Qu.:0.3900</t>
  </si>
  <si>
    <t>Qu.:0.090</t>
  </si>
  <si>
    <t>Qu.:0.07000</t>
  </si>
  <si>
    <t>Qu.:0.9956</t>
  </si>
  <si>
    <t>:0.5200</t>
  </si>
  <si>
    <t>:0.260</t>
  </si>
  <si>
    <t>:0.07900</t>
  </si>
  <si>
    <t>:14.00</t>
  </si>
  <si>
    <t>:0.9968</t>
  </si>
  <si>
    <t>:0.5278</t>
  </si>
  <si>
    <t>:0.271</t>
  </si>
  <si>
    <t>:0.08747</t>
  </si>
  <si>
    <t>:15.87</t>
  </si>
  <si>
    <t>:0.9967</t>
  </si>
  <si>
    <t>3rd</t>
  </si>
  <si>
    <t>Qu.:0.6400</t>
  </si>
  <si>
    <t>Qu.:0.420</t>
  </si>
  <si>
    <t>Qu.:0.09000</t>
  </si>
  <si>
    <t>Qu.:21.00</t>
  </si>
  <si>
    <t>Qu.:0.9978</t>
  </si>
  <si>
    <t>:15.90</t>
  </si>
  <si>
    <t>:1.5800</t>
  </si>
  <si>
    <t>:1.000</t>
  </si>
  <si>
    <t>:15.500</t>
  </si>
  <si>
    <t>:0.61100</t>
  </si>
  <si>
    <t>:72.00</t>
  </si>
  <si>
    <t>:289.00</t>
  </si>
  <si>
    <t>:1.0037</t>
  </si>
  <si>
    <t>pH</t>
  </si>
  <si>
    <t>sulphates</t>
  </si>
  <si>
    <t>alcohol</t>
  </si>
  <si>
    <t>quality</t>
  </si>
  <si>
    <t>:2.740</t>
  </si>
  <si>
    <t>:0.3300</t>
  </si>
  <si>
    <t>:5.00</t>
  </si>
  <si>
    <t>Qu.:3.210</t>
  </si>
  <si>
    <t>Qu.:0.5500</t>
  </si>
  <si>
    <t>Qu.:5.00</t>
  </si>
  <si>
    <t>:3.310</t>
  </si>
  <si>
    <t>:0.6200</t>
  </si>
  <si>
    <t>:10.20</t>
  </si>
  <si>
    <t>:6.00</t>
  </si>
  <si>
    <t>:3.311</t>
  </si>
  <si>
    <t>:0.6581</t>
  </si>
  <si>
    <t>:10.42</t>
  </si>
  <si>
    <t>:5.67</t>
  </si>
  <si>
    <t>Qu.:3.400</t>
  </si>
  <si>
    <t>Qu.:0.7300</t>
  </si>
  <si>
    <t>Qu.:11.10</t>
  </si>
  <si>
    <t>Qu.:6.00</t>
  </si>
  <si>
    <t>:4.010</t>
  </si>
  <si>
    <t>:2.0000</t>
  </si>
  <si>
    <t>:14.90</t>
  </si>
  <si>
    <t>:7.00</t>
  </si>
  <si>
    <t>Fixed Acidity</t>
  </si>
  <si>
    <t>Volatile Acidity</t>
  </si>
  <si>
    <t>Citric Acid</t>
  </si>
  <si>
    <t>Residual Sugar</t>
  </si>
  <si>
    <t>Chlorides</t>
  </si>
  <si>
    <t>Free Sulfur Dioxide</t>
  </si>
  <si>
    <t>Total Sulfur Dioxide</t>
  </si>
  <si>
    <t>Density</t>
  </si>
  <si>
    <t>Min.   :0.3300</t>
  </si>
  <si>
    <t>Min.   : 8.40</t>
  </si>
  <si>
    <t>1st Qu.:0.5500</t>
  </si>
  <si>
    <t>1st Qu.: 9.50</t>
  </si>
  <si>
    <t>Median :0.6200</t>
  </si>
  <si>
    <t>Median :10.20</t>
  </si>
  <si>
    <t>Mean   :0.6581</t>
  </si>
  <si>
    <t>Mean   :10.42</t>
  </si>
  <si>
    <t>3rd Qu.:0.7300</t>
  </si>
  <si>
    <t>3rd Qu.:11.10</t>
  </si>
  <si>
    <t>Max.   :2.0000</t>
  </si>
  <si>
    <t>Max.   :14.90</t>
  </si>
  <si>
    <t>Sulphates</t>
  </si>
  <si>
    <t>Alcohol</t>
  </si>
  <si>
    <t>Something like this, but replace min and 1st with the different clusters of interest.</t>
  </si>
  <si>
    <t>Cluster 1</t>
  </si>
  <si>
    <t>Cluster 2</t>
  </si>
  <si>
    <t>Cluster 3</t>
  </si>
  <si>
    <t>low</t>
  </si>
  <si>
    <t xml:space="preserve">medium </t>
  </si>
  <si>
    <t>high</t>
  </si>
  <si>
    <t>Cluster 4</t>
  </si>
  <si>
    <t>Cluster 5</t>
  </si>
  <si>
    <t>K-Means Model One - 3 Clusters</t>
  </si>
  <si>
    <t>K-Means Model Two - 5 Clusters</t>
  </si>
  <si>
    <t>Cluster 6</t>
  </si>
  <si>
    <t>Cluster 7</t>
  </si>
  <si>
    <t>Within Cluster Sum of Squares</t>
  </si>
  <si>
    <t>Model Iterations</t>
  </si>
  <si>
    <t>K-Means Model Three- 7 Clusters</t>
  </si>
  <si>
    <t>plot 1</t>
  </si>
  <si>
    <t>plot 2</t>
  </si>
  <si>
    <t>plot 3</t>
  </si>
  <si>
    <t>Between Sum of Squares/Total Sum of Squares</t>
  </si>
  <si>
    <t>Low Quality</t>
  </si>
  <si>
    <t>High Quality</t>
  </si>
  <si>
    <t>K Means Model 3  - Cluster 3 'Low Quality' and Cluster 4 'High Quality' Centroid Measurement Comparision</t>
  </si>
  <si>
    <t>Total</t>
  </si>
  <si>
    <t>fig 2</t>
  </si>
  <si>
    <t>tab 2</t>
  </si>
  <si>
    <t>Cluster means:</t>
  </si>
  <si>
    <t>1.1368048  0.</t>
  </si>
  <si>
    <t>1.0168598  1.</t>
  </si>
  <si>
    <t>-0.1342254  0.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</si>
</sst>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43" formatCode="_(* #,##0.00_);_(* \(#,##0.00\);_(* &quot;-&quot;??_);_(@_)"/>
    <numFmt numFmtId="168" formatCode="0.000"/>
    <numFmt numFmtId="170" formatCode="0.0000"/>
    <numFmt numFmtId="171" formatCode="0.00000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rgb="FF000000"/>
      <name val="Lucida Console"/>
      <family val="3"/>
    </font>
    <font>
      <sz val="10"/>
      <color rgb="FF000000"/>
      <name val="Arial Unicode MS"/>
      <family val="2"/>
    </font>
  </fonts>
  <fills count="11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</fills>
  <borders count="4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187">
    <xf numFmtId="0" fontId="0" fillId="0" borderId="0" xfId="0"/>
    <xf numFmtId="0" fontId="2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0" fillId="0" borderId="1" xfId="0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0" fillId="0" borderId="4" xfId="0" applyBorder="1" applyAlignment="1">
      <alignment horizontal="center"/>
    </xf>
    <xf numFmtId="0" fontId="2" fillId="0" borderId="1" xfId="0" applyNumberFormat="1" applyFont="1" applyBorder="1" applyAlignment="1">
      <alignment horizontal="center" vertic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0" fontId="0" fillId="0" borderId="9" xfId="0" applyFill="1" applyBorder="1" applyAlignment="1">
      <alignment horizontal="center"/>
    </xf>
    <xf numFmtId="0" fontId="2" fillId="0" borderId="2" xfId="0" applyFont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3" borderId="3" xfId="0" applyFill="1" applyBorder="1" applyAlignment="1">
      <alignment horizontal="center" wrapText="1"/>
    </xf>
    <xf numFmtId="0" fontId="0" fillId="3" borderId="4" xfId="0" applyFill="1" applyBorder="1" applyAlignment="1">
      <alignment horizontal="center" wrapText="1"/>
    </xf>
    <xf numFmtId="0" fontId="0" fillId="3" borderId="3" xfId="0" applyFill="1" applyBorder="1" applyAlignment="1">
      <alignment horizontal="center" wrapText="1"/>
    </xf>
    <xf numFmtId="0" fontId="0" fillId="3" borderId="4" xfId="0" applyFill="1" applyBorder="1" applyAlignment="1">
      <alignment horizontal="center" wrapText="1"/>
    </xf>
    <xf numFmtId="0" fontId="2" fillId="3" borderId="5" xfId="0" applyFont="1" applyFill="1" applyBorder="1" applyAlignment="1">
      <alignment horizontal="center" vertical="center"/>
    </xf>
    <xf numFmtId="0" fontId="0" fillId="3" borderId="7" xfId="0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2" fillId="0" borderId="5" xfId="0" applyFont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10" fontId="0" fillId="3" borderId="18" xfId="1" applyNumberFormat="1" applyFont="1" applyFill="1" applyBorder="1" applyAlignment="1">
      <alignment horizontal="center"/>
    </xf>
    <xf numFmtId="10" fontId="0" fillId="0" borderId="19" xfId="1" applyNumberFormat="1" applyFont="1" applyBorder="1" applyAlignment="1">
      <alignment horizontal="center"/>
    </xf>
    <xf numFmtId="10" fontId="0" fillId="3" borderId="20" xfId="1" applyNumberFormat="1" applyFont="1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8" borderId="3" xfId="0" applyFill="1" applyBorder="1" applyAlignment="1">
      <alignment horizontal="center"/>
    </xf>
    <xf numFmtId="0" fontId="0" fillId="8" borderId="4" xfId="0" applyFill="1" applyBorder="1" applyAlignment="1">
      <alignment horizontal="center"/>
    </xf>
    <xf numFmtId="0" fontId="0" fillId="8" borderId="5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0" borderId="17" xfId="0" applyBorder="1" applyAlignment="1">
      <alignment horizontal="center"/>
    </xf>
    <xf numFmtId="0" fontId="0" fillId="4" borderId="22" xfId="0" applyFill="1" applyBorder="1" applyAlignment="1">
      <alignment horizontal="center" wrapText="1"/>
    </xf>
    <xf numFmtId="0" fontId="0" fillId="4" borderId="23" xfId="0" applyFill="1" applyBorder="1" applyAlignment="1">
      <alignment horizontal="center" wrapText="1"/>
    </xf>
    <xf numFmtId="0" fontId="0" fillId="4" borderId="24" xfId="0" applyFill="1" applyBorder="1" applyAlignment="1">
      <alignment horizontal="center" wrapText="1"/>
    </xf>
    <xf numFmtId="0" fontId="0" fillId="4" borderId="2" xfId="0" applyFill="1" applyBorder="1" applyAlignment="1">
      <alignment horizontal="center" wrapText="1"/>
    </xf>
    <xf numFmtId="0" fontId="0" fillId="4" borderId="5" xfId="0" applyFill="1" applyBorder="1" applyAlignment="1">
      <alignment horizontal="center" wrapText="1"/>
    </xf>
    <xf numFmtId="0" fontId="0" fillId="4" borderId="7" xfId="0" applyFill="1" applyBorder="1" applyAlignment="1">
      <alignment horizontal="center" wrapText="1"/>
    </xf>
    <xf numFmtId="0" fontId="0" fillId="0" borderId="4" xfId="0" applyFill="1" applyBorder="1" applyAlignment="1">
      <alignment horizontal="center"/>
    </xf>
    <xf numFmtId="0" fontId="0" fillId="0" borderId="6" xfId="0" applyFill="1" applyBorder="1" applyAlignment="1">
      <alignment horizontal="center"/>
    </xf>
    <xf numFmtId="0" fontId="0" fillId="4" borderId="5" xfId="0" applyFill="1" applyBorder="1" applyAlignment="1">
      <alignment horizontal="center" wrapText="1"/>
    </xf>
    <xf numFmtId="0" fontId="0" fillId="0" borderId="6" xfId="0" applyFill="1" applyBorder="1" applyAlignment="1">
      <alignment horizontal="center"/>
    </xf>
    <xf numFmtId="10" fontId="0" fillId="0" borderId="30" xfId="1" applyNumberFormat="1" applyFont="1" applyBorder="1" applyAlignment="1">
      <alignment horizontal="center"/>
    </xf>
    <xf numFmtId="0" fontId="0" fillId="0" borderId="15" xfId="0" applyBorder="1" applyAlignment="1">
      <alignment horizontal="center"/>
    </xf>
    <xf numFmtId="10" fontId="0" fillId="9" borderId="19" xfId="1" applyNumberFormat="1" applyFont="1" applyFill="1" applyBorder="1" applyAlignment="1">
      <alignment horizontal="center"/>
    </xf>
    <xf numFmtId="10" fontId="0" fillId="5" borderId="31" xfId="1" applyNumberFormat="1" applyFont="1" applyFill="1" applyBorder="1" applyAlignment="1">
      <alignment horizontal="center"/>
    </xf>
    <xf numFmtId="10" fontId="0" fillId="5" borderId="32" xfId="1" applyNumberFormat="1" applyFont="1" applyFill="1" applyBorder="1" applyAlignment="1">
      <alignment horizontal="center"/>
    </xf>
    <xf numFmtId="10" fontId="0" fillId="5" borderId="33" xfId="1" applyNumberFormat="1" applyFont="1" applyFill="1" applyBorder="1" applyAlignment="1">
      <alignment horizontal="center"/>
    </xf>
    <xf numFmtId="0" fontId="3" fillId="0" borderId="0" xfId="0" applyFont="1" applyAlignment="1">
      <alignment vertical="center"/>
    </xf>
    <xf numFmtId="0" fontId="0" fillId="4" borderId="5" xfId="0" applyFill="1" applyBorder="1" applyAlignment="1">
      <alignment horizontal="center" vertical="center" wrapText="1"/>
    </xf>
    <xf numFmtId="0" fontId="0" fillId="0" borderId="6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 wrapText="1"/>
    </xf>
    <xf numFmtId="0" fontId="0" fillId="0" borderId="4" xfId="0" applyFill="1" applyBorder="1" applyAlignment="1">
      <alignment horizontal="center" vertical="center"/>
    </xf>
    <xf numFmtId="0" fontId="0" fillId="4" borderId="35" xfId="0" applyFill="1" applyBorder="1" applyAlignment="1">
      <alignment horizontal="center" vertical="center" wrapText="1"/>
    </xf>
    <xf numFmtId="0" fontId="0" fillId="4" borderId="7" xfId="0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/>
    </xf>
    <xf numFmtId="0" fontId="0" fillId="7" borderId="10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7" borderId="16" xfId="0" applyFill="1" applyBorder="1" applyAlignment="1">
      <alignment horizontal="center"/>
    </xf>
    <xf numFmtId="0" fontId="0" fillId="3" borderId="2" xfId="0" applyFill="1" applyBorder="1" applyAlignment="1">
      <alignment horizontal="center" wrapText="1"/>
    </xf>
    <xf numFmtId="0" fontId="0" fillId="3" borderId="3" xfId="0" applyFill="1" applyBorder="1" applyAlignment="1">
      <alignment horizontal="center" wrapText="1"/>
    </xf>
    <xf numFmtId="0" fontId="0" fillId="3" borderId="4" xfId="0" applyFill="1" applyBorder="1" applyAlignment="1">
      <alignment horizontal="center" wrapText="1"/>
    </xf>
    <xf numFmtId="0" fontId="0" fillId="7" borderId="10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7" borderId="16" xfId="0" applyFill="1" applyBorder="1" applyAlignment="1">
      <alignment horizontal="center"/>
    </xf>
    <xf numFmtId="0" fontId="0" fillId="3" borderId="13" xfId="0" applyFill="1" applyBorder="1" applyAlignment="1">
      <alignment horizontal="center"/>
    </xf>
    <xf numFmtId="0" fontId="0" fillId="3" borderId="14" xfId="0" applyFill="1" applyBorder="1" applyAlignment="1">
      <alignment horizontal="center"/>
    </xf>
    <xf numFmtId="0" fontId="0" fillId="3" borderId="15" xfId="0" applyFill="1" applyBorder="1" applyAlignment="1">
      <alignment horizontal="center"/>
    </xf>
    <xf numFmtId="0" fontId="0" fillId="6" borderId="13" xfId="0" applyFill="1" applyBorder="1" applyAlignment="1">
      <alignment horizontal="center"/>
    </xf>
    <xf numFmtId="0" fontId="0" fillId="6" borderId="14" xfId="0" applyFill="1" applyBorder="1" applyAlignment="1">
      <alignment horizontal="center"/>
    </xf>
    <xf numFmtId="0" fontId="0" fillId="6" borderId="15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3" borderId="10" xfId="0" applyFill="1" applyBorder="1" applyAlignment="1">
      <alignment horizontal="center"/>
    </xf>
    <xf numFmtId="0" fontId="0" fillId="3" borderId="11" xfId="0" applyFill="1" applyBorder="1" applyAlignment="1">
      <alignment horizontal="center"/>
    </xf>
    <xf numFmtId="0" fontId="0" fillId="3" borderId="12" xfId="0" applyFill="1" applyBorder="1" applyAlignment="1">
      <alignment horizontal="center"/>
    </xf>
    <xf numFmtId="0" fontId="0" fillId="3" borderId="13" xfId="0" applyFill="1" applyBorder="1" applyAlignment="1">
      <alignment horizontal="center" wrapText="1"/>
    </xf>
    <xf numFmtId="0" fontId="0" fillId="3" borderId="14" xfId="0" applyFill="1" applyBorder="1" applyAlignment="1">
      <alignment horizontal="center" wrapText="1"/>
    </xf>
    <xf numFmtId="0" fontId="0" fillId="3" borderId="15" xfId="0" applyFill="1" applyBorder="1" applyAlignment="1">
      <alignment horizontal="center" wrapText="1"/>
    </xf>
    <xf numFmtId="0" fontId="0" fillId="0" borderId="26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4" borderId="21" xfId="0" applyFill="1" applyBorder="1" applyAlignment="1">
      <alignment horizontal="center" wrapText="1"/>
    </xf>
    <xf numFmtId="0" fontId="0" fillId="4" borderId="27" xfId="0" applyFill="1" applyBorder="1" applyAlignment="1">
      <alignment horizontal="center" wrapText="1"/>
    </xf>
    <xf numFmtId="0" fontId="0" fillId="0" borderId="28" xfId="0" applyBorder="1" applyAlignment="1">
      <alignment horizontal="center"/>
    </xf>
    <xf numFmtId="0" fontId="0" fillId="4" borderId="22" xfId="0" applyFill="1" applyBorder="1" applyAlignment="1">
      <alignment horizontal="center" wrapText="1"/>
    </xf>
    <xf numFmtId="0" fontId="0" fillId="3" borderId="25" xfId="0" applyFill="1" applyBorder="1" applyAlignment="1">
      <alignment horizontal="center" wrapText="1"/>
    </xf>
    <xf numFmtId="0" fontId="0" fillId="3" borderId="29" xfId="0" applyFill="1" applyBorder="1" applyAlignment="1">
      <alignment horizontal="center" wrapText="1"/>
    </xf>
    <xf numFmtId="0" fontId="0" fillId="4" borderId="5" xfId="0" applyFill="1" applyBorder="1" applyAlignment="1">
      <alignment horizontal="center" wrapText="1"/>
    </xf>
    <xf numFmtId="0" fontId="0" fillId="4" borderId="7" xfId="0" applyFill="1" applyBorder="1" applyAlignment="1">
      <alignment horizontal="center" wrapText="1"/>
    </xf>
    <xf numFmtId="0" fontId="0" fillId="0" borderId="6" xfId="0" applyFill="1" applyBorder="1" applyAlignment="1">
      <alignment horizontal="center"/>
    </xf>
    <xf numFmtId="0" fontId="0" fillId="0" borderId="9" xfId="0" applyFill="1" applyBorder="1" applyAlignment="1">
      <alignment horizontal="center"/>
    </xf>
    <xf numFmtId="0" fontId="0" fillId="4" borderId="5" xfId="0" applyFill="1" applyBorder="1" applyAlignment="1">
      <alignment horizontal="center" vertical="center" wrapText="1"/>
    </xf>
    <xf numFmtId="0" fontId="0" fillId="4" borderId="7" xfId="0" applyFill="1" applyBorder="1" applyAlignment="1">
      <alignment horizontal="center" vertical="center" wrapText="1"/>
    </xf>
    <xf numFmtId="0" fontId="0" fillId="0" borderId="6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0" fillId="3" borderId="25" xfId="0" applyFill="1" applyBorder="1" applyAlignment="1">
      <alignment horizontal="center" vertical="center" wrapText="1"/>
    </xf>
    <xf numFmtId="0" fontId="0" fillId="3" borderId="29" xfId="0" applyFill="1" applyBorder="1" applyAlignment="1">
      <alignment horizontal="center" vertical="center" wrapText="1"/>
    </xf>
    <xf numFmtId="0" fontId="0" fillId="4" borderId="34" xfId="0" applyFill="1" applyBorder="1" applyAlignment="1">
      <alignment horizontal="center" vertical="center" wrapText="1"/>
    </xf>
    <xf numFmtId="0" fontId="0" fillId="4" borderId="36" xfId="0" applyFill="1" applyBorder="1" applyAlignment="1">
      <alignment horizontal="center" vertical="center" wrapText="1"/>
    </xf>
    <xf numFmtId="0" fontId="0" fillId="3" borderId="13" xfId="0" applyFill="1" applyBorder="1" applyAlignment="1">
      <alignment horizontal="center" vertical="center" wrapText="1"/>
    </xf>
    <xf numFmtId="0" fontId="0" fillId="3" borderId="15" xfId="0" applyFill="1" applyBorder="1" applyAlignment="1">
      <alignment horizontal="center" vertical="center" wrapText="1"/>
    </xf>
    <xf numFmtId="0" fontId="0" fillId="0" borderId="4" xfId="0" applyNumberFormat="1" applyBorder="1" applyAlignment="1">
      <alignment horizontal="center"/>
    </xf>
    <xf numFmtId="0" fontId="0" fillId="0" borderId="6" xfId="0" applyNumberFormat="1" applyBorder="1" applyAlignment="1">
      <alignment horizontal="center"/>
    </xf>
    <xf numFmtId="0" fontId="0" fillId="0" borderId="9" xfId="0" applyNumberFormat="1" applyBorder="1" applyAlignment="1">
      <alignment horizontal="center"/>
    </xf>
    <xf numFmtId="0" fontId="0" fillId="7" borderId="0" xfId="0" applyFill="1" applyBorder="1" applyAlignment="1">
      <alignment horizontal="center"/>
    </xf>
    <xf numFmtId="0" fontId="0" fillId="7" borderId="13" xfId="0" applyFill="1" applyBorder="1" applyAlignment="1">
      <alignment horizontal="center"/>
    </xf>
    <xf numFmtId="0" fontId="0" fillId="7" borderId="13" xfId="0" applyFill="1" applyBorder="1" applyAlignment="1">
      <alignment horizontal="center"/>
    </xf>
    <xf numFmtId="0" fontId="0" fillId="3" borderId="10" xfId="0" applyFill="1" applyBorder="1"/>
    <xf numFmtId="43" fontId="0" fillId="0" borderId="11" xfId="2" applyFont="1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38" xfId="0" applyFill="1" applyBorder="1" applyAlignment="1">
      <alignment horizontal="center"/>
    </xf>
    <xf numFmtId="0" fontId="0" fillId="7" borderId="28" xfId="0" applyFill="1" applyBorder="1" applyAlignment="1">
      <alignment horizontal="center"/>
    </xf>
    <xf numFmtId="0" fontId="0" fillId="7" borderId="25" xfId="0" applyFill="1" applyBorder="1" applyAlignment="1">
      <alignment horizontal="center"/>
    </xf>
    <xf numFmtId="0" fontId="0" fillId="7" borderId="42" xfId="0" applyFill="1" applyBorder="1" applyAlignment="1">
      <alignment horizontal="center"/>
    </xf>
    <xf numFmtId="0" fontId="0" fillId="7" borderId="38" xfId="0" applyFill="1" applyBorder="1" applyAlignment="1"/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7" borderId="14" xfId="0" applyFill="1" applyBorder="1" applyAlignment="1">
      <alignment horizontal="center"/>
    </xf>
    <xf numFmtId="0" fontId="0" fillId="7" borderId="13" xfId="0" applyFill="1" applyBorder="1" applyAlignment="1">
      <alignment horizontal="center" wrapText="1"/>
    </xf>
    <xf numFmtId="0" fontId="0" fillId="7" borderId="14" xfId="0" applyFill="1" applyBorder="1" applyAlignment="1">
      <alignment horizontal="center" wrapText="1"/>
    </xf>
    <xf numFmtId="0" fontId="0" fillId="7" borderId="16" xfId="0" applyFill="1" applyBorder="1" applyAlignment="1">
      <alignment horizontal="center" wrapText="1"/>
    </xf>
    <xf numFmtId="0" fontId="0" fillId="0" borderId="4" xfId="0" applyNumberForma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43" xfId="0" applyNumberFormat="1" applyBorder="1" applyAlignment="1">
      <alignment horizontal="center"/>
    </xf>
    <xf numFmtId="0" fontId="0" fillId="0" borderId="37" xfId="0" applyNumberFormat="1" applyBorder="1" applyAlignment="1">
      <alignment horizontal="center"/>
    </xf>
    <xf numFmtId="0" fontId="0" fillId="0" borderId="44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NumberFormat="1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NumberFormat="1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8" xfId="0" applyNumberFormat="1" applyBorder="1" applyAlignment="1">
      <alignment horizontal="center"/>
    </xf>
    <xf numFmtId="0" fontId="0" fillId="0" borderId="9" xfId="0" applyNumberFormat="1" applyBorder="1" applyAlignment="1">
      <alignment horizontal="center"/>
    </xf>
    <xf numFmtId="2" fontId="0" fillId="0" borderId="3" xfId="0" applyNumberFormat="1" applyBorder="1" applyAlignment="1">
      <alignment horizontal="center"/>
    </xf>
    <xf numFmtId="2" fontId="0" fillId="0" borderId="4" xfId="0" applyNumberFormat="1" applyBorder="1" applyAlignment="1">
      <alignment horizontal="center"/>
    </xf>
    <xf numFmtId="168" fontId="0" fillId="0" borderId="2" xfId="0" applyNumberFormat="1" applyBorder="1" applyAlignment="1">
      <alignment horizontal="center"/>
    </xf>
    <xf numFmtId="168" fontId="0" fillId="7" borderId="10" xfId="0" applyNumberFormat="1" applyFill="1" applyBorder="1" applyAlignment="1">
      <alignment horizontal="center"/>
    </xf>
    <xf numFmtId="168" fontId="0" fillId="7" borderId="12" xfId="0" applyNumberFormat="1" applyFill="1" applyBorder="1" applyAlignment="1">
      <alignment horizontal="center"/>
    </xf>
    <xf numFmtId="168" fontId="0" fillId="7" borderId="13" xfId="0" applyNumberFormat="1" applyFill="1" applyBorder="1" applyAlignment="1">
      <alignment horizontal="center"/>
    </xf>
    <xf numFmtId="168" fontId="0" fillId="7" borderId="14" xfId="0" applyNumberFormat="1" applyFill="1" applyBorder="1" applyAlignment="1">
      <alignment horizontal="center"/>
    </xf>
    <xf numFmtId="168" fontId="0" fillId="7" borderId="15" xfId="0" applyNumberFormat="1" applyFill="1" applyBorder="1" applyAlignment="1">
      <alignment horizontal="center"/>
    </xf>
    <xf numFmtId="168" fontId="0" fillId="0" borderId="2" xfId="0" applyNumberFormat="1" applyBorder="1" applyAlignment="1">
      <alignment horizontal="center"/>
    </xf>
    <xf numFmtId="168" fontId="0" fillId="0" borderId="3" xfId="0" applyNumberFormat="1" applyBorder="1" applyAlignment="1">
      <alignment horizontal="center"/>
    </xf>
    <xf numFmtId="168" fontId="0" fillId="0" borderId="7" xfId="0" applyNumberFormat="1" applyBorder="1" applyAlignment="1">
      <alignment horizontal="center"/>
    </xf>
    <xf numFmtId="168" fontId="0" fillId="0" borderId="7" xfId="0" applyNumberFormat="1" applyBorder="1" applyAlignment="1">
      <alignment horizontal="center"/>
    </xf>
    <xf numFmtId="168" fontId="0" fillId="0" borderId="8" xfId="0" applyNumberFormat="1" applyBorder="1" applyAlignment="1">
      <alignment horizontal="center"/>
    </xf>
    <xf numFmtId="168" fontId="0" fillId="0" borderId="9" xfId="0" applyNumberFormat="1" applyBorder="1" applyAlignment="1">
      <alignment horizontal="center"/>
    </xf>
    <xf numFmtId="168" fontId="0" fillId="0" borderId="22" xfId="0" applyNumberFormat="1" applyBorder="1" applyAlignment="1">
      <alignment horizontal="center"/>
    </xf>
    <xf numFmtId="168" fontId="0" fillId="0" borderId="17" xfId="0" applyNumberFormat="1" applyBorder="1" applyAlignment="1">
      <alignment horizontal="center"/>
    </xf>
    <xf numFmtId="0" fontId="2" fillId="0" borderId="9" xfId="0" applyFont="1" applyBorder="1" applyAlignment="1">
      <alignment vertical="center"/>
    </xf>
    <xf numFmtId="2" fontId="2" fillId="0" borderId="17" xfId="0" applyNumberFormat="1" applyFont="1" applyBorder="1" applyAlignment="1">
      <alignment vertical="center"/>
    </xf>
    <xf numFmtId="170" fontId="2" fillId="0" borderId="17" xfId="0" applyNumberFormat="1" applyFont="1" applyBorder="1" applyAlignment="1">
      <alignment vertical="center"/>
    </xf>
    <xf numFmtId="168" fontId="2" fillId="0" borderId="24" xfId="0" applyNumberFormat="1" applyFont="1" applyBorder="1" applyAlignment="1">
      <alignment vertical="center"/>
    </xf>
    <xf numFmtId="168" fontId="0" fillId="0" borderId="23" xfId="0" applyNumberFormat="1" applyBorder="1" applyAlignment="1">
      <alignment horizontal="center"/>
    </xf>
    <xf numFmtId="2" fontId="2" fillId="0" borderId="23" xfId="0" applyNumberFormat="1" applyFont="1" applyBorder="1" applyAlignment="1">
      <alignment vertical="center"/>
    </xf>
    <xf numFmtId="170" fontId="2" fillId="0" borderId="23" xfId="0" applyNumberFormat="1" applyFont="1" applyBorder="1" applyAlignment="1">
      <alignment vertical="center"/>
    </xf>
    <xf numFmtId="170" fontId="2" fillId="0" borderId="24" xfId="0" applyNumberFormat="1" applyFont="1" applyBorder="1" applyAlignment="1">
      <alignment vertical="center"/>
    </xf>
    <xf numFmtId="171" fontId="2" fillId="0" borderId="24" xfId="0" applyNumberFormat="1" applyFont="1" applyBorder="1" applyAlignment="1">
      <alignment vertical="center"/>
    </xf>
    <xf numFmtId="2" fontId="2" fillId="0" borderId="24" xfId="0" applyNumberFormat="1" applyFont="1" applyBorder="1" applyAlignment="1">
      <alignment vertical="center"/>
    </xf>
    <xf numFmtId="0" fontId="0" fillId="6" borderId="27" xfId="0" applyFill="1" applyBorder="1"/>
    <xf numFmtId="0" fontId="0" fillId="0" borderId="41" xfId="0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3" borderId="39" xfId="0" applyFill="1" applyBorder="1"/>
    <xf numFmtId="43" fontId="0" fillId="0" borderId="41" xfId="2" applyFont="1" applyBorder="1" applyAlignment="1">
      <alignment horizontal="center"/>
    </xf>
    <xf numFmtId="0" fontId="0" fillId="0" borderId="12" xfId="0" applyFill="1" applyBorder="1" applyAlignment="1">
      <alignment horizontal="center"/>
    </xf>
    <xf numFmtId="10" fontId="0" fillId="0" borderId="12" xfId="2" applyNumberFormat="1" applyFont="1" applyFill="1" applyBorder="1" applyAlignment="1">
      <alignment horizontal="center"/>
    </xf>
    <xf numFmtId="0" fontId="0" fillId="0" borderId="11" xfId="0" applyFill="1" applyBorder="1" applyAlignment="1">
      <alignment horizontal="center"/>
    </xf>
    <xf numFmtId="168" fontId="2" fillId="0" borderId="4" xfId="0" applyNumberFormat="1" applyFont="1" applyBorder="1" applyAlignment="1">
      <alignment vertical="center"/>
    </xf>
    <xf numFmtId="168" fontId="0" fillId="0" borderId="21" xfId="0" applyNumberFormat="1" applyBorder="1" applyAlignment="1">
      <alignment horizontal="center"/>
    </xf>
    <xf numFmtId="171" fontId="2" fillId="0" borderId="26" xfId="0" applyNumberFormat="1" applyFont="1" applyBorder="1" applyAlignment="1">
      <alignment vertical="center"/>
    </xf>
    <xf numFmtId="2" fontId="2" fillId="0" borderId="26" xfId="0" applyNumberFormat="1" applyFont="1" applyBorder="1" applyAlignment="1">
      <alignment vertical="center"/>
    </xf>
    <xf numFmtId="170" fontId="2" fillId="0" borderId="26" xfId="0" applyNumberFormat="1" applyFont="1" applyBorder="1" applyAlignment="1">
      <alignment vertical="center"/>
    </xf>
    <xf numFmtId="168" fontId="2" fillId="0" borderId="26" xfId="0" applyNumberFormat="1" applyFont="1" applyBorder="1" applyAlignment="1">
      <alignment vertical="center"/>
    </xf>
  </cellXfs>
  <cellStyles count="3">
    <cellStyle name="Comma" xfId="2" builtinId="3"/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6</xdr:row>
      <xdr:rowOff>0</xdr:rowOff>
    </xdr:from>
    <xdr:to>
      <xdr:col>22</xdr:col>
      <xdr:colOff>244284</xdr:colOff>
      <xdr:row>33</xdr:row>
      <xdr:rowOff>69024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16440" y="1112520"/>
          <a:ext cx="5121084" cy="512108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</xdr:row>
      <xdr:rowOff>0</xdr:rowOff>
    </xdr:from>
    <xdr:to>
      <xdr:col>23</xdr:col>
      <xdr:colOff>244284</xdr:colOff>
      <xdr:row>72</xdr:row>
      <xdr:rowOff>114744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226040" y="8404860"/>
          <a:ext cx="5121084" cy="512108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79</xdr:row>
      <xdr:rowOff>0</xdr:rowOff>
    </xdr:from>
    <xdr:to>
      <xdr:col>23</xdr:col>
      <xdr:colOff>244284</xdr:colOff>
      <xdr:row>107</xdr:row>
      <xdr:rowOff>444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26040" y="14676120"/>
          <a:ext cx="5121084" cy="512108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</xdr:colOff>
      <xdr:row>22</xdr:row>
      <xdr:rowOff>152400</xdr:rowOff>
    </xdr:from>
    <xdr:to>
      <xdr:col>8</xdr:col>
      <xdr:colOff>808152</xdr:colOff>
      <xdr:row>46</xdr:row>
      <xdr:rowOff>7988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" y="4221480"/>
          <a:ext cx="4983912" cy="42447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5</xdr:row>
      <xdr:rowOff>0</xdr:rowOff>
    </xdr:from>
    <xdr:to>
      <xdr:col>23</xdr:col>
      <xdr:colOff>107112</xdr:colOff>
      <xdr:row>27</xdr:row>
      <xdr:rowOff>76568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271760" y="914400"/>
          <a:ext cx="4983912" cy="424470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32</xdr:row>
      <xdr:rowOff>0</xdr:rowOff>
    </xdr:from>
    <xdr:to>
      <xdr:col>24</xdr:col>
      <xdr:colOff>107112</xdr:colOff>
      <xdr:row>54</xdr:row>
      <xdr:rowOff>76568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81360" y="5882640"/>
          <a:ext cx="4983912" cy="424470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57</xdr:row>
      <xdr:rowOff>0</xdr:rowOff>
    </xdr:from>
    <xdr:to>
      <xdr:col>24</xdr:col>
      <xdr:colOff>107112</xdr:colOff>
      <xdr:row>79</xdr:row>
      <xdr:rowOff>68948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881360" y="10462260"/>
          <a:ext cx="4983912" cy="424470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"/>
  <sheetViews>
    <sheetView workbookViewId="0">
      <selection activeCell="D12" sqref="D12:D13"/>
    </sheetView>
  </sheetViews>
  <sheetFormatPr defaultRowHeight="14.4" x14ac:dyDescent="0.3"/>
  <sheetData>
    <row r="1" spans="1:10" ht="75" x14ac:dyDescent="0.25">
      <c r="A1" s="14"/>
      <c r="B1" s="18" t="s">
        <v>7</v>
      </c>
      <c r="C1" s="18" t="s">
        <v>6</v>
      </c>
      <c r="D1" s="18" t="s">
        <v>14</v>
      </c>
      <c r="E1" s="18" t="s">
        <v>15</v>
      </c>
      <c r="F1" s="18" t="s">
        <v>8</v>
      </c>
      <c r="G1" s="19" t="s">
        <v>51</v>
      </c>
      <c r="H1" s="67" t="s">
        <v>13</v>
      </c>
      <c r="I1" s="68"/>
      <c r="J1" s="69"/>
    </row>
    <row r="2" spans="1:10" ht="15" x14ac:dyDescent="0.25">
      <c r="A2" s="20" t="s">
        <v>4</v>
      </c>
      <c r="B2" s="3">
        <v>374</v>
      </c>
      <c r="C2" s="3">
        <v>403</v>
      </c>
      <c r="D2" s="3">
        <v>435</v>
      </c>
      <c r="E2" s="3">
        <v>312</v>
      </c>
      <c r="F2" s="6">
        <v>465</v>
      </c>
      <c r="G2" s="7">
        <v>300</v>
      </c>
      <c r="H2" s="22" t="s">
        <v>10</v>
      </c>
      <c r="I2" s="23" t="s">
        <v>11</v>
      </c>
      <c r="J2" s="24" t="s">
        <v>12</v>
      </c>
    </row>
    <row r="3" spans="1:10" ht="15.75" thickBot="1" x14ac:dyDescent="0.3">
      <c r="A3" s="21" t="s">
        <v>5</v>
      </c>
      <c r="B3" s="9">
        <v>126</v>
      </c>
      <c r="C3" s="9">
        <v>97</v>
      </c>
      <c r="D3" s="9">
        <v>65</v>
      </c>
      <c r="E3" s="9">
        <v>188</v>
      </c>
      <c r="F3" s="9">
        <v>35</v>
      </c>
      <c r="G3" s="10">
        <v>700</v>
      </c>
      <c r="H3" s="11">
        <v>167</v>
      </c>
      <c r="I3" s="12">
        <v>186</v>
      </c>
      <c r="J3" s="13">
        <v>147</v>
      </c>
    </row>
  </sheetData>
  <mergeCells count="1">
    <mergeCell ref="H1:J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5"/>
  <sheetViews>
    <sheetView workbookViewId="0">
      <selection activeCell="G21" sqref="A2:H21"/>
    </sheetView>
  </sheetViews>
  <sheetFormatPr defaultRowHeight="14.4" x14ac:dyDescent="0.3"/>
  <cols>
    <col min="1" max="1" width="8.77734375" bestFit="1" customWidth="1"/>
    <col min="2" max="2" width="8" bestFit="1" customWidth="1"/>
    <col min="3" max="3" width="8.77734375" bestFit="1" customWidth="1"/>
    <col min="4" max="4" width="7" bestFit="1" customWidth="1"/>
    <col min="5" max="5" width="8.77734375" bestFit="1" customWidth="1"/>
    <col min="6" max="6" width="5" customWidth="1"/>
    <col min="7" max="7" width="8.77734375" bestFit="1" customWidth="1"/>
    <col min="8" max="8" width="6" bestFit="1" customWidth="1"/>
    <col min="9" max="9" width="15.5546875" bestFit="1" customWidth="1"/>
    <col min="10" max="10" width="3" bestFit="1" customWidth="1"/>
    <col min="11" max="11" width="5.5546875" bestFit="1" customWidth="1"/>
    <col min="12" max="12" width="13.77734375" bestFit="1" customWidth="1"/>
    <col min="13" max="13" width="12.6640625" bestFit="1" customWidth="1"/>
    <col min="14" max="14" width="13.21875" bestFit="1" customWidth="1"/>
    <col min="15" max="15" width="14.77734375" bestFit="1" customWidth="1"/>
    <col min="16" max="16" width="15.88671875" bestFit="1" customWidth="1"/>
    <col min="17" max="17" width="16.44140625" bestFit="1" customWidth="1"/>
    <col min="18" max="18" width="13.77734375" bestFit="1" customWidth="1"/>
    <col min="19" max="19" width="12.6640625" bestFit="1" customWidth="1"/>
  </cols>
  <sheetData>
    <row r="1" spans="1:11" ht="15" thickBot="1" x14ac:dyDescent="0.35">
      <c r="A1" s="70" t="s">
        <v>211</v>
      </c>
      <c r="B1" s="71"/>
      <c r="C1" s="72" t="s">
        <v>212</v>
      </c>
      <c r="D1" s="71"/>
      <c r="E1" s="72" t="s">
        <v>213</v>
      </c>
      <c r="F1" s="71"/>
      <c r="G1" s="72" t="s">
        <v>214</v>
      </c>
      <c r="H1" s="71"/>
      <c r="I1" s="1" t="s">
        <v>141</v>
      </c>
    </row>
    <row r="2" spans="1:11" x14ac:dyDescent="0.3">
      <c r="A2" s="25" t="s">
        <v>18</v>
      </c>
      <c r="B2" s="109">
        <v>4.5999999999999996</v>
      </c>
      <c r="C2" s="25" t="s">
        <v>18</v>
      </c>
      <c r="D2" s="109">
        <v>0.12</v>
      </c>
      <c r="E2" s="25" t="s">
        <v>18</v>
      </c>
      <c r="F2" s="109">
        <v>0</v>
      </c>
      <c r="G2" s="25" t="s">
        <v>18</v>
      </c>
      <c r="H2" s="109">
        <v>0.9</v>
      </c>
      <c r="I2" t="s">
        <v>220</v>
      </c>
      <c r="J2">
        <f>LEN(I2)</f>
        <v>13</v>
      </c>
      <c r="K2" t="str">
        <f>RIGHT(I2,LEN(I2)-8)</f>
        <v xml:space="preserve"> 8.40</v>
      </c>
    </row>
    <row r="3" spans="1:11" x14ac:dyDescent="0.3">
      <c r="A3" s="26" t="s">
        <v>19</v>
      </c>
      <c r="B3" s="110">
        <v>7.1</v>
      </c>
      <c r="C3" s="26" t="s">
        <v>19</v>
      </c>
      <c r="D3" s="110">
        <v>0.39</v>
      </c>
      <c r="E3" s="26" t="s">
        <v>19</v>
      </c>
      <c r="F3" s="110">
        <v>0.09</v>
      </c>
      <c r="G3" s="26" t="s">
        <v>19</v>
      </c>
      <c r="H3" s="110">
        <v>1.9</v>
      </c>
      <c r="I3" t="s">
        <v>222</v>
      </c>
      <c r="J3">
        <f t="shared" ref="J3:J7" si="0">LEN(I3)</f>
        <v>13</v>
      </c>
      <c r="K3" t="str">
        <f t="shared" ref="K3:K7" si="1">RIGHT(I3,LEN(I3)-8)</f>
        <v xml:space="preserve"> 9.50</v>
      </c>
    </row>
    <row r="4" spans="1:11" x14ac:dyDescent="0.3">
      <c r="A4" s="27" t="s">
        <v>1</v>
      </c>
      <c r="B4" s="110">
        <v>7.9</v>
      </c>
      <c r="C4" s="26" t="s">
        <v>1</v>
      </c>
      <c r="D4" s="110">
        <v>0.52</v>
      </c>
      <c r="E4" s="26" t="s">
        <v>1</v>
      </c>
      <c r="F4" s="110">
        <v>0.26</v>
      </c>
      <c r="G4" s="26" t="s">
        <v>1</v>
      </c>
      <c r="H4" s="110">
        <v>2.2000000000000002</v>
      </c>
      <c r="I4" t="s">
        <v>224</v>
      </c>
      <c r="J4">
        <f t="shared" si="0"/>
        <v>13</v>
      </c>
      <c r="K4" t="str">
        <f t="shared" si="1"/>
        <v>10.20</v>
      </c>
    </row>
    <row r="5" spans="1:11" x14ac:dyDescent="0.3">
      <c r="A5" s="27" t="s">
        <v>2</v>
      </c>
      <c r="B5" s="110">
        <v>8.32</v>
      </c>
      <c r="C5" s="26" t="s">
        <v>2</v>
      </c>
      <c r="D5" s="110">
        <v>0.52780000000000005</v>
      </c>
      <c r="E5" s="26" t="s">
        <v>2</v>
      </c>
      <c r="F5" s="110">
        <v>0.27100000000000002</v>
      </c>
      <c r="G5" s="26" t="s">
        <v>2</v>
      </c>
      <c r="H5" s="110">
        <v>2.5390000000000001</v>
      </c>
      <c r="I5" t="s">
        <v>226</v>
      </c>
      <c r="J5">
        <f t="shared" si="0"/>
        <v>13</v>
      </c>
      <c r="K5" t="str">
        <f t="shared" si="1"/>
        <v>10.42</v>
      </c>
    </row>
    <row r="6" spans="1:11" x14ac:dyDescent="0.3">
      <c r="A6" s="27" t="s">
        <v>17</v>
      </c>
      <c r="B6" s="110">
        <v>9.1999999999999993</v>
      </c>
      <c r="C6" s="26" t="s">
        <v>17</v>
      </c>
      <c r="D6" s="110">
        <v>0.64</v>
      </c>
      <c r="E6" s="26" t="s">
        <v>17</v>
      </c>
      <c r="F6" s="110">
        <v>0.42</v>
      </c>
      <c r="G6" s="26" t="s">
        <v>17</v>
      </c>
      <c r="H6" s="110">
        <v>2.6</v>
      </c>
      <c r="I6" t="s">
        <v>228</v>
      </c>
      <c r="J6">
        <f t="shared" si="0"/>
        <v>13</v>
      </c>
      <c r="K6" t="str">
        <f t="shared" si="1"/>
        <v>11.10</v>
      </c>
    </row>
    <row r="7" spans="1:11" ht="15" thickBot="1" x14ac:dyDescent="0.35">
      <c r="A7" s="28" t="s">
        <v>3</v>
      </c>
      <c r="B7" s="111">
        <v>15.9</v>
      </c>
      <c r="C7" s="8" t="s">
        <v>3</v>
      </c>
      <c r="D7" s="111">
        <v>1.58</v>
      </c>
      <c r="E7" s="8" t="s">
        <v>3</v>
      </c>
      <c r="F7" s="111">
        <v>1</v>
      </c>
      <c r="G7" s="8" t="s">
        <v>3</v>
      </c>
      <c r="H7" s="111">
        <v>15.5</v>
      </c>
      <c r="I7" t="s">
        <v>230</v>
      </c>
      <c r="J7">
        <f t="shared" si="0"/>
        <v>13</v>
      </c>
      <c r="K7" t="str">
        <f t="shared" si="1"/>
        <v>14.90</v>
      </c>
    </row>
    <row r="8" spans="1:11" ht="15" thickBot="1" x14ac:dyDescent="0.35">
      <c r="A8" s="70" t="s">
        <v>215</v>
      </c>
      <c r="B8" s="71"/>
      <c r="C8" s="72" t="s">
        <v>216</v>
      </c>
      <c r="D8" s="71"/>
      <c r="E8" s="72" t="s">
        <v>217</v>
      </c>
      <c r="F8" s="71"/>
      <c r="G8" s="70" t="s">
        <v>218</v>
      </c>
      <c r="H8" s="71"/>
    </row>
    <row r="9" spans="1:11" x14ac:dyDescent="0.3">
      <c r="A9" s="25" t="s">
        <v>18</v>
      </c>
      <c r="B9" s="109">
        <v>1.2E-2</v>
      </c>
      <c r="C9" s="25" t="s">
        <v>18</v>
      </c>
      <c r="D9" s="109">
        <v>1</v>
      </c>
      <c r="E9" s="25" t="s">
        <v>18</v>
      </c>
      <c r="F9" s="109">
        <v>6</v>
      </c>
      <c r="G9" s="25" t="s">
        <v>18</v>
      </c>
      <c r="H9" s="109">
        <v>0.99009999999999998</v>
      </c>
    </row>
    <row r="10" spans="1:11" x14ac:dyDescent="0.3">
      <c r="A10" s="26" t="s">
        <v>19</v>
      </c>
      <c r="B10" s="110">
        <v>7.0000000000000007E-2</v>
      </c>
      <c r="C10" s="26" t="s">
        <v>19</v>
      </c>
      <c r="D10" s="110">
        <v>7</v>
      </c>
      <c r="E10" s="26" t="s">
        <v>19</v>
      </c>
      <c r="F10" s="110">
        <v>22</v>
      </c>
      <c r="G10" s="26" t="s">
        <v>19</v>
      </c>
      <c r="H10" s="110">
        <v>0.99560000000000004</v>
      </c>
    </row>
    <row r="11" spans="1:11" x14ac:dyDescent="0.3">
      <c r="A11" s="27" t="s">
        <v>1</v>
      </c>
      <c r="B11" s="110">
        <v>7.9000000000000001E-2</v>
      </c>
      <c r="C11" s="26" t="s">
        <v>1</v>
      </c>
      <c r="D11" s="110">
        <v>14</v>
      </c>
      <c r="E11" s="26" t="s">
        <v>1</v>
      </c>
      <c r="F11" s="110">
        <v>38</v>
      </c>
      <c r="G11" s="27" t="s">
        <v>1</v>
      </c>
      <c r="H11" s="110">
        <v>0.99680000000000002</v>
      </c>
    </row>
    <row r="12" spans="1:11" x14ac:dyDescent="0.3">
      <c r="A12" s="27" t="s">
        <v>2</v>
      </c>
      <c r="B12" s="110">
        <v>8.7470000000000006E-2</v>
      </c>
      <c r="C12" s="26" t="s">
        <v>2</v>
      </c>
      <c r="D12" s="110">
        <v>15.87</v>
      </c>
      <c r="E12" s="26" t="s">
        <v>2</v>
      </c>
      <c r="F12" s="110">
        <v>46.47</v>
      </c>
      <c r="G12" s="27" t="s">
        <v>2</v>
      </c>
      <c r="H12" s="110">
        <v>0.99670000000000003</v>
      </c>
    </row>
    <row r="13" spans="1:11" x14ac:dyDescent="0.3">
      <c r="A13" s="27" t="s">
        <v>17</v>
      </c>
      <c r="B13" s="110">
        <v>0.09</v>
      </c>
      <c r="C13" s="26" t="s">
        <v>17</v>
      </c>
      <c r="D13" s="110">
        <v>21</v>
      </c>
      <c r="E13" s="26" t="s">
        <v>17</v>
      </c>
      <c r="F13" s="110">
        <v>62</v>
      </c>
      <c r="G13" s="27" t="s">
        <v>17</v>
      </c>
      <c r="H13" s="110">
        <v>0.99780000000000002</v>
      </c>
    </row>
    <row r="14" spans="1:11" ht="15" thickBot="1" x14ac:dyDescent="0.35">
      <c r="A14" s="28" t="s">
        <v>3</v>
      </c>
      <c r="B14" s="111">
        <v>0.61099999999999999</v>
      </c>
      <c r="C14" s="8" t="s">
        <v>3</v>
      </c>
      <c r="D14" s="111">
        <v>72</v>
      </c>
      <c r="E14" s="8" t="s">
        <v>3</v>
      </c>
      <c r="F14" s="111">
        <v>289</v>
      </c>
      <c r="G14" s="28" t="s">
        <v>3</v>
      </c>
      <c r="H14" s="111">
        <v>1.0037</v>
      </c>
    </row>
    <row r="15" spans="1:11" ht="15" thickBot="1" x14ac:dyDescent="0.35">
      <c r="A15" s="70" t="s">
        <v>185</v>
      </c>
      <c r="B15" s="71"/>
      <c r="C15" s="70" t="s">
        <v>231</v>
      </c>
      <c r="D15" s="71"/>
      <c r="E15" s="122" t="s">
        <v>232</v>
      </c>
      <c r="F15" s="123"/>
      <c r="G15" s="123"/>
      <c r="H15" s="123"/>
    </row>
    <row r="16" spans="1:11" x14ac:dyDescent="0.3">
      <c r="A16" s="25" t="s">
        <v>18</v>
      </c>
      <c r="B16" s="109">
        <v>2.74</v>
      </c>
      <c r="C16" s="25" t="s">
        <v>18</v>
      </c>
      <c r="D16" s="133">
        <v>0.33</v>
      </c>
      <c r="E16" s="132" t="s">
        <v>18</v>
      </c>
      <c r="F16" s="138"/>
      <c r="G16" s="139">
        <v>8.4</v>
      </c>
      <c r="H16" s="131"/>
    </row>
    <row r="17" spans="1:19" x14ac:dyDescent="0.3">
      <c r="A17" s="26" t="s">
        <v>19</v>
      </c>
      <c r="B17" s="110">
        <v>3.21</v>
      </c>
      <c r="C17" s="26" t="s">
        <v>19</v>
      </c>
      <c r="D17" s="134">
        <v>0.55000000000000004</v>
      </c>
      <c r="E17" s="140" t="s">
        <v>19</v>
      </c>
      <c r="F17" s="136"/>
      <c r="G17" s="137">
        <v>9.5</v>
      </c>
      <c r="H17" s="141"/>
    </row>
    <row r="18" spans="1:19" x14ac:dyDescent="0.3">
      <c r="A18" s="27" t="s">
        <v>1</v>
      </c>
      <c r="B18" s="110">
        <v>3.31</v>
      </c>
      <c r="C18" s="27" t="s">
        <v>1</v>
      </c>
      <c r="D18" s="134">
        <v>0.62</v>
      </c>
      <c r="E18" s="140" t="s">
        <v>1</v>
      </c>
      <c r="F18" s="136"/>
      <c r="G18" s="137">
        <v>10.199999999999999</v>
      </c>
      <c r="H18" s="141"/>
    </row>
    <row r="19" spans="1:19" x14ac:dyDescent="0.3">
      <c r="A19" s="27" t="s">
        <v>2</v>
      </c>
      <c r="B19" s="110">
        <v>3.3109999999999999</v>
      </c>
      <c r="C19" s="27" t="s">
        <v>2</v>
      </c>
      <c r="D19" s="134">
        <v>0.65810000000000002</v>
      </c>
      <c r="E19" s="140" t="s">
        <v>2</v>
      </c>
      <c r="F19" s="136"/>
      <c r="G19" s="137">
        <v>10.42</v>
      </c>
      <c r="H19" s="141"/>
      <c r="I19" s="1"/>
      <c r="O19" s="1"/>
      <c r="P19" t="s">
        <v>186</v>
      </c>
      <c r="Q19" t="s">
        <v>187</v>
      </c>
    </row>
    <row r="20" spans="1:19" x14ac:dyDescent="0.3">
      <c r="A20" s="27" t="s">
        <v>17</v>
      </c>
      <c r="B20" s="110">
        <v>3.4</v>
      </c>
      <c r="C20" s="27" t="s">
        <v>17</v>
      </c>
      <c r="D20" s="134">
        <v>0.73</v>
      </c>
      <c r="E20" s="140" t="s">
        <v>17</v>
      </c>
      <c r="F20" s="136"/>
      <c r="G20" s="137">
        <v>11.1</v>
      </c>
      <c r="H20" s="141"/>
      <c r="I20" s="1"/>
      <c r="O20" s="1"/>
      <c r="P20" t="s">
        <v>219</v>
      </c>
      <c r="Q20" t="s">
        <v>220</v>
      </c>
    </row>
    <row r="21" spans="1:19" ht="15" thickBot="1" x14ac:dyDescent="0.35">
      <c r="A21" s="28" t="s">
        <v>3</v>
      </c>
      <c r="B21" s="111">
        <v>4.01</v>
      </c>
      <c r="C21" s="28" t="s">
        <v>3</v>
      </c>
      <c r="D21" s="135">
        <v>2</v>
      </c>
      <c r="E21" s="142" t="s">
        <v>3</v>
      </c>
      <c r="F21" s="143"/>
      <c r="G21" s="144">
        <v>14.9</v>
      </c>
      <c r="H21" s="145"/>
      <c r="I21" s="1"/>
      <c r="O21" s="1"/>
      <c r="P21" t="s">
        <v>221</v>
      </c>
      <c r="Q21" t="s">
        <v>222</v>
      </c>
    </row>
    <row r="22" spans="1:19" x14ac:dyDescent="0.3">
      <c r="K22" s="1"/>
      <c r="Q22" s="1"/>
      <c r="R22" t="s">
        <v>223</v>
      </c>
      <c r="S22" t="s">
        <v>224</v>
      </c>
    </row>
    <row r="23" spans="1:19" x14ac:dyDescent="0.3">
      <c r="K23" s="1"/>
      <c r="Q23" s="1"/>
      <c r="R23" t="s">
        <v>225</v>
      </c>
      <c r="S23" t="s">
        <v>226</v>
      </c>
    </row>
    <row r="24" spans="1:19" x14ac:dyDescent="0.3">
      <c r="K24" s="1"/>
      <c r="Q24" s="1"/>
      <c r="R24" t="s">
        <v>227</v>
      </c>
      <c r="S24" t="s">
        <v>228</v>
      </c>
    </row>
    <row r="25" spans="1:19" x14ac:dyDescent="0.3">
      <c r="K25" s="2"/>
      <c r="Q25" s="2"/>
      <c r="R25" t="s">
        <v>229</v>
      </c>
      <c r="S25" t="s">
        <v>230</v>
      </c>
    </row>
  </sheetData>
  <mergeCells count="23">
    <mergeCell ref="E16:F16"/>
    <mergeCell ref="E17:F17"/>
    <mergeCell ref="E18:F18"/>
    <mergeCell ref="E19:F19"/>
    <mergeCell ref="E20:F20"/>
    <mergeCell ref="E21:F21"/>
    <mergeCell ref="G16:H16"/>
    <mergeCell ref="G17:H17"/>
    <mergeCell ref="G18:H18"/>
    <mergeCell ref="G19:H19"/>
    <mergeCell ref="G20:H20"/>
    <mergeCell ref="G21:H21"/>
    <mergeCell ref="A15:B15"/>
    <mergeCell ref="C15:D15"/>
    <mergeCell ref="E15:H15"/>
    <mergeCell ref="A1:B1"/>
    <mergeCell ref="C1:D1"/>
    <mergeCell ref="A8:B8"/>
    <mergeCell ref="C8:D8"/>
    <mergeCell ref="E1:F1"/>
    <mergeCell ref="G1:H1"/>
    <mergeCell ref="E8:F8"/>
    <mergeCell ref="G8:H8"/>
  </mergeCells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workbookViewId="0">
      <selection activeCell="F24" sqref="F24"/>
    </sheetView>
  </sheetViews>
  <sheetFormatPr defaultRowHeight="14.4" x14ac:dyDescent="0.3"/>
  <cols>
    <col min="1" max="1" width="15.5546875" bestFit="1" customWidth="1"/>
    <col min="2" max="2" width="13.77734375" bestFit="1" customWidth="1"/>
    <col min="3" max="3" width="12.6640625" bestFit="1" customWidth="1"/>
    <col min="4" max="4" width="13.21875" bestFit="1" customWidth="1"/>
    <col min="5" max="5" width="14.77734375" bestFit="1" customWidth="1"/>
    <col min="6" max="6" width="15.88671875" bestFit="1" customWidth="1"/>
    <col min="7" max="7" width="16.44140625" bestFit="1" customWidth="1"/>
    <col min="8" max="8" width="13.77734375" bestFit="1" customWidth="1"/>
  </cols>
  <sheetData>
    <row r="1" spans="1:1" x14ac:dyDescent="0.3">
      <c r="A1" s="1"/>
    </row>
    <row r="2" spans="1:1" x14ac:dyDescent="0.3">
      <c r="A2" s="1"/>
    </row>
    <row r="3" spans="1:1" x14ac:dyDescent="0.3">
      <c r="A3" s="1"/>
    </row>
    <row r="4" spans="1:1" x14ac:dyDescent="0.3">
      <c r="A4" s="1"/>
    </row>
    <row r="5" spans="1:1" x14ac:dyDescent="0.3">
      <c r="A5" s="1"/>
    </row>
    <row r="6" spans="1:1" x14ac:dyDescent="0.3">
      <c r="A6" s="1"/>
    </row>
    <row r="7" spans="1:1" x14ac:dyDescent="0.3">
      <c r="A7" s="2"/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6"/>
  <sheetViews>
    <sheetView workbookViewId="0">
      <selection activeCell="H37" sqref="H37"/>
    </sheetView>
  </sheetViews>
  <sheetFormatPr defaultRowHeight="14.4" x14ac:dyDescent="0.3"/>
  <cols>
    <col min="1" max="1" width="22.6640625" customWidth="1"/>
    <col min="2" max="2" width="24.88671875" customWidth="1"/>
    <col min="3" max="3" width="12.6640625" bestFit="1" customWidth="1"/>
    <col min="4" max="4" width="11.6640625" bestFit="1" customWidth="1"/>
  </cols>
  <sheetData>
    <row r="1" spans="1:8" x14ac:dyDescent="0.3">
      <c r="A1" s="1"/>
    </row>
    <row r="2" spans="1:8" x14ac:dyDescent="0.3">
      <c r="A2" s="1"/>
    </row>
    <row r="3" spans="1:8" x14ac:dyDescent="0.3">
      <c r="A3" s="1"/>
    </row>
    <row r="4" spans="1:8" x14ac:dyDescent="0.3">
      <c r="A4" s="1" t="s">
        <v>233</v>
      </c>
    </row>
    <row r="5" spans="1:8" ht="15" thickBot="1" x14ac:dyDescent="0.35">
      <c r="A5" s="1"/>
    </row>
    <row r="6" spans="1:8" ht="15" thickBot="1" x14ac:dyDescent="0.35">
      <c r="A6" s="70" t="s">
        <v>211</v>
      </c>
      <c r="B6" s="71"/>
      <c r="C6" s="72" t="s">
        <v>212</v>
      </c>
      <c r="D6" s="71"/>
      <c r="E6" s="72" t="s">
        <v>213</v>
      </c>
      <c r="F6" s="71"/>
      <c r="G6" s="72" t="s">
        <v>214</v>
      </c>
      <c r="H6" s="71"/>
    </row>
    <row r="7" spans="1:8" x14ac:dyDescent="0.3">
      <c r="A7" s="25" t="s">
        <v>18</v>
      </c>
      <c r="B7" s="109">
        <v>4.5999999999999996</v>
      </c>
      <c r="C7" s="25" t="s">
        <v>18</v>
      </c>
      <c r="D7" s="109">
        <v>0.12</v>
      </c>
      <c r="E7" s="25" t="s">
        <v>18</v>
      </c>
      <c r="F7" s="109">
        <v>0</v>
      </c>
      <c r="G7" s="25" t="s">
        <v>18</v>
      </c>
      <c r="H7" s="109">
        <v>0.9</v>
      </c>
    </row>
    <row r="8" spans="1:8" x14ac:dyDescent="0.3">
      <c r="A8" s="26" t="s">
        <v>19</v>
      </c>
      <c r="B8" s="110">
        <v>7.1</v>
      </c>
      <c r="C8" s="26" t="s">
        <v>19</v>
      </c>
      <c r="D8" s="110">
        <v>0.39</v>
      </c>
      <c r="E8" s="26" t="s">
        <v>19</v>
      </c>
      <c r="F8" s="110">
        <v>0.09</v>
      </c>
      <c r="G8" s="26" t="s">
        <v>19</v>
      </c>
      <c r="H8" s="110">
        <v>1.9</v>
      </c>
    </row>
    <row r="9" spans="1:8" x14ac:dyDescent="0.3">
      <c r="A9" s="27" t="s">
        <v>1</v>
      </c>
      <c r="B9" s="110">
        <v>7.9</v>
      </c>
      <c r="C9" s="26" t="s">
        <v>1</v>
      </c>
      <c r="D9" s="110">
        <v>0.52</v>
      </c>
      <c r="E9" s="26" t="s">
        <v>1</v>
      </c>
      <c r="F9" s="110">
        <v>0.26</v>
      </c>
      <c r="G9" s="26" t="s">
        <v>1</v>
      </c>
      <c r="H9" s="110">
        <v>2.2000000000000002</v>
      </c>
    </row>
    <row r="10" spans="1:8" x14ac:dyDescent="0.3">
      <c r="A10" s="27" t="s">
        <v>2</v>
      </c>
      <c r="B10" s="110">
        <v>8.32</v>
      </c>
      <c r="C10" s="26" t="s">
        <v>2</v>
      </c>
      <c r="D10" s="110">
        <v>0.52780000000000005</v>
      </c>
      <c r="E10" s="26" t="s">
        <v>2</v>
      </c>
      <c r="F10" s="110">
        <v>0.27100000000000002</v>
      </c>
      <c r="G10" s="26" t="s">
        <v>2</v>
      </c>
      <c r="H10" s="110">
        <v>2.5390000000000001</v>
      </c>
    </row>
    <row r="11" spans="1:8" x14ac:dyDescent="0.3">
      <c r="A11" s="27" t="s">
        <v>17</v>
      </c>
      <c r="B11" s="110">
        <v>9.1999999999999993</v>
      </c>
      <c r="C11" s="26" t="s">
        <v>17</v>
      </c>
      <c r="D11" s="110">
        <v>0.64</v>
      </c>
      <c r="E11" s="26" t="s">
        <v>17</v>
      </c>
      <c r="F11" s="110">
        <v>0.42</v>
      </c>
      <c r="G11" s="26" t="s">
        <v>17</v>
      </c>
      <c r="H11" s="110">
        <v>2.6</v>
      </c>
    </row>
    <row r="12" spans="1:8" ht="15" thickBot="1" x14ac:dyDescent="0.35">
      <c r="A12" s="28" t="s">
        <v>3</v>
      </c>
      <c r="B12" s="111">
        <v>15.9</v>
      </c>
      <c r="C12" s="8" t="s">
        <v>3</v>
      </c>
      <c r="D12" s="111">
        <v>1.58</v>
      </c>
      <c r="E12" s="8" t="s">
        <v>3</v>
      </c>
      <c r="F12" s="111">
        <v>1</v>
      </c>
      <c r="G12" s="8" t="s">
        <v>3</v>
      </c>
      <c r="H12" s="111">
        <v>15.5</v>
      </c>
    </row>
    <row r="13" spans="1:8" ht="15" thickBot="1" x14ac:dyDescent="0.35">
      <c r="A13" s="70" t="s">
        <v>215</v>
      </c>
      <c r="B13" s="71"/>
      <c r="C13" s="72" t="s">
        <v>216</v>
      </c>
      <c r="D13" s="71"/>
      <c r="E13" s="72" t="s">
        <v>216</v>
      </c>
      <c r="F13" s="71"/>
      <c r="G13" s="72" t="s">
        <v>217</v>
      </c>
      <c r="H13" s="71"/>
    </row>
    <row r="14" spans="1:8" x14ac:dyDescent="0.3">
      <c r="A14" s="25" t="s">
        <v>18</v>
      </c>
      <c r="B14" s="109">
        <v>1.2E-2</v>
      </c>
      <c r="C14" s="25" t="s">
        <v>18</v>
      </c>
      <c r="D14" s="109">
        <v>1</v>
      </c>
      <c r="E14" s="25" t="s">
        <v>18</v>
      </c>
      <c r="F14" s="109">
        <v>1</v>
      </c>
      <c r="G14" s="25" t="s">
        <v>18</v>
      </c>
      <c r="H14" s="109">
        <v>6</v>
      </c>
    </row>
    <row r="15" spans="1:8" x14ac:dyDescent="0.3">
      <c r="A15" s="26" t="s">
        <v>19</v>
      </c>
      <c r="B15" s="110">
        <v>7.0000000000000007E-2</v>
      </c>
      <c r="C15" s="26" t="s">
        <v>19</v>
      </c>
      <c r="D15" s="110">
        <v>7</v>
      </c>
      <c r="E15" s="26" t="s">
        <v>19</v>
      </c>
      <c r="F15" s="110">
        <v>7</v>
      </c>
      <c r="G15" s="26" t="s">
        <v>19</v>
      </c>
      <c r="H15" s="110">
        <v>22</v>
      </c>
    </row>
    <row r="16" spans="1:8" x14ac:dyDescent="0.3">
      <c r="A16" s="27" t="s">
        <v>1</v>
      </c>
      <c r="B16" s="110">
        <v>7.9000000000000001E-2</v>
      </c>
      <c r="C16" s="26" t="s">
        <v>1</v>
      </c>
      <c r="D16" s="110">
        <v>14</v>
      </c>
      <c r="E16" s="26" t="s">
        <v>1</v>
      </c>
      <c r="F16" s="110">
        <v>14</v>
      </c>
      <c r="G16" s="26" t="s">
        <v>1</v>
      </c>
      <c r="H16" s="110">
        <v>38</v>
      </c>
    </row>
    <row r="17" spans="1:8" x14ac:dyDescent="0.3">
      <c r="A17" s="27" t="s">
        <v>2</v>
      </c>
      <c r="B17" s="110">
        <v>8.7470000000000006E-2</v>
      </c>
      <c r="C17" s="26" t="s">
        <v>2</v>
      </c>
      <c r="D17" s="110">
        <v>15.87</v>
      </c>
      <c r="E17" s="26" t="s">
        <v>2</v>
      </c>
      <c r="F17" s="110">
        <v>15.87</v>
      </c>
      <c r="G17" s="26" t="s">
        <v>2</v>
      </c>
      <c r="H17" s="110">
        <v>46.47</v>
      </c>
    </row>
    <row r="18" spans="1:8" x14ac:dyDescent="0.3">
      <c r="A18" s="27" t="s">
        <v>17</v>
      </c>
      <c r="B18" s="110">
        <v>0.09</v>
      </c>
      <c r="C18" s="26" t="s">
        <v>17</v>
      </c>
      <c r="D18" s="110">
        <v>21</v>
      </c>
      <c r="E18" s="26" t="s">
        <v>17</v>
      </c>
      <c r="F18" s="110">
        <v>21</v>
      </c>
      <c r="G18" s="26" t="s">
        <v>17</v>
      </c>
      <c r="H18" s="110">
        <v>62</v>
      </c>
    </row>
    <row r="19" spans="1:8" ht="15" thickBot="1" x14ac:dyDescent="0.35">
      <c r="A19" s="28" t="s">
        <v>3</v>
      </c>
      <c r="B19" s="111">
        <v>0.61099999999999999</v>
      </c>
      <c r="C19" s="8" t="s">
        <v>3</v>
      </c>
      <c r="D19" s="111">
        <v>72</v>
      </c>
      <c r="E19" s="8" t="s">
        <v>3</v>
      </c>
      <c r="F19" s="111">
        <v>72</v>
      </c>
      <c r="G19" s="8" t="s">
        <v>3</v>
      </c>
      <c r="H19" s="111">
        <v>289</v>
      </c>
    </row>
    <row r="20" spans="1:8" ht="15" thickBot="1" x14ac:dyDescent="0.35">
      <c r="A20" s="70" t="s">
        <v>218</v>
      </c>
      <c r="B20" s="71"/>
      <c r="C20" s="70" t="s">
        <v>185</v>
      </c>
      <c r="D20" s="71"/>
      <c r="E20" s="70" t="s">
        <v>231</v>
      </c>
      <c r="F20" s="71"/>
      <c r="G20" s="70" t="s">
        <v>232</v>
      </c>
      <c r="H20" s="71"/>
    </row>
    <row r="21" spans="1:8" x14ac:dyDescent="0.3">
      <c r="A21" s="25" t="s">
        <v>18</v>
      </c>
      <c r="B21" s="109">
        <v>0.99009999999999998</v>
      </c>
      <c r="C21" s="25" t="s">
        <v>18</v>
      </c>
      <c r="D21" s="109">
        <v>2.74</v>
      </c>
      <c r="E21" s="25" t="s">
        <v>18</v>
      </c>
      <c r="F21" s="109">
        <v>0.33</v>
      </c>
      <c r="G21" s="25" t="s">
        <v>18</v>
      </c>
      <c r="H21" s="109">
        <v>8.4</v>
      </c>
    </row>
    <row r="22" spans="1:8" x14ac:dyDescent="0.3">
      <c r="A22" s="26" t="s">
        <v>19</v>
      </c>
      <c r="B22" s="110">
        <v>0.99560000000000004</v>
      </c>
      <c r="C22" s="26" t="s">
        <v>19</v>
      </c>
      <c r="D22" s="110">
        <v>3.21</v>
      </c>
      <c r="E22" s="26" t="s">
        <v>19</v>
      </c>
      <c r="F22" s="110">
        <v>0.55000000000000004</v>
      </c>
      <c r="G22" s="26" t="s">
        <v>19</v>
      </c>
      <c r="H22" s="110">
        <v>9.5</v>
      </c>
    </row>
    <row r="23" spans="1:8" x14ac:dyDescent="0.3">
      <c r="A23" s="27" t="s">
        <v>1</v>
      </c>
      <c r="B23" s="110">
        <v>0.99680000000000002</v>
      </c>
      <c r="C23" s="27" t="s">
        <v>1</v>
      </c>
      <c r="D23" s="110">
        <v>3.31</v>
      </c>
      <c r="E23" s="27" t="s">
        <v>1</v>
      </c>
      <c r="F23" s="110">
        <v>0.62</v>
      </c>
      <c r="G23" s="27" t="s">
        <v>1</v>
      </c>
      <c r="H23" s="110">
        <v>10.199999999999999</v>
      </c>
    </row>
    <row r="24" spans="1:8" x14ac:dyDescent="0.3">
      <c r="A24" s="27" t="s">
        <v>2</v>
      </c>
      <c r="B24" s="110">
        <v>0.99670000000000003</v>
      </c>
      <c r="C24" s="27" t="s">
        <v>2</v>
      </c>
      <c r="D24" s="110">
        <v>3.3109999999999999</v>
      </c>
      <c r="E24" s="27" t="s">
        <v>2</v>
      </c>
      <c r="F24" s="110">
        <v>0.65810000000000002</v>
      </c>
      <c r="G24" s="27" t="s">
        <v>2</v>
      </c>
      <c r="H24" s="110">
        <v>10.42</v>
      </c>
    </row>
    <row r="25" spans="1:8" x14ac:dyDescent="0.3">
      <c r="A25" s="27" t="s">
        <v>17</v>
      </c>
      <c r="B25" s="110">
        <v>0.99780000000000002</v>
      </c>
      <c r="C25" s="27" t="s">
        <v>17</v>
      </c>
      <c r="D25" s="110">
        <v>3.4</v>
      </c>
      <c r="E25" s="27" t="s">
        <v>17</v>
      </c>
      <c r="F25" s="110">
        <v>0.73</v>
      </c>
      <c r="G25" s="27" t="s">
        <v>17</v>
      </c>
      <c r="H25" s="110">
        <v>11.1</v>
      </c>
    </row>
    <row r="26" spans="1:8" ht="15" thickBot="1" x14ac:dyDescent="0.35">
      <c r="A26" s="28" t="s">
        <v>3</v>
      </c>
      <c r="B26" s="111">
        <v>1.0037</v>
      </c>
      <c r="C26" s="28" t="s">
        <v>3</v>
      </c>
      <c r="D26" s="111">
        <v>4.01</v>
      </c>
      <c r="E26" s="28" t="s">
        <v>3</v>
      </c>
      <c r="F26" s="111">
        <v>2</v>
      </c>
      <c r="G26" s="28" t="s">
        <v>3</v>
      </c>
      <c r="H26" s="111">
        <v>14.9</v>
      </c>
    </row>
  </sheetData>
  <mergeCells count="12">
    <mergeCell ref="A20:B20"/>
    <mergeCell ref="C20:D20"/>
    <mergeCell ref="E20:F20"/>
    <mergeCell ref="G20:H20"/>
    <mergeCell ref="A6:B6"/>
    <mergeCell ref="C6:D6"/>
    <mergeCell ref="E6:F6"/>
    <mergeCell ref="G6:H6"/>
    <mergeCell ref="A13:B13"/>
    <mergeCell ref="C13:D13"/>
    <mergeCell ref="E13:F13"/>
    <mergeCell ref="G13:H1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84"/>
  <sheetViews>
    <sheetView tabSelected="1" topLeftCell="A40" workbookViewId="0">
      <selection activeCell="M43" sqref="M43"/>
    </sheetView>
  </sheetViews>
  <sheetFormatPr defaultRowHeight="14.4" x14ac:dyDescent="0.3"/>
  <cols>
    <col min="1" max="1" width="10.21875" customWidth="1"/>
    <col min="2" max="2" width="34.88671875" customWidth="1"/>
    <col min="3" max="3" width="8.21875" customWidth="1"/>
    <col min="4" max="4" width="8.88671875" customWidth="1"/>
    <col min="5" max="5" width="9.5546875" customWidth="1"/>
  </cols>
  <sheetData>
    <row r="1" spans="1:19" ht="15" thickBot="1" x14ac:dyDescent="0.35">
      <c r="A1" s="70" t="s">
        <v>242</v>
      </c>
      <c r="B1" s="119"/>
      <c r="C1" s="119"/>
      <c r="D1" s="119"/>
      <c r="E1" s="119"/>
      <c r="F1" s="71"/>
    </row>
    <row r="2" spans="1:19" ht="15" thickBot="1" x14ac:dyDescent="0.35">
      <c r="A2" s="172"/>
      <c r="B2" s="124" t="s">
        <v>246</v>
      </c>
      <c r="C2" s="120" t="s">
        <v>10</v>
      </c>
      <c r="D2" s="120" t="s">
        <v>11</v>
      </c>
      <c r="E2" s="121" t="s">
        <v>12</v>
      </c>
      <c r="F2" s="112" t="s">
        <v>256</v>
      </c>
      <c r="H2" s="112" t="s">
        <v>258</v>
      </c>
      <c r="Q2" t="s">
        <v>249</v>
      </c>
    </row>
    <row r="3" spans="1:19" ht="15" thickBot="1" x14ac:dyDescent="0.35">
      <c r="A3" s="115" t="s">
        <v>234</v>
      </c>
      <c r="B3" s="116">
        <v>5609.049</v>
      </c>
      <c r="C3" s="117">
        <v>119</v>
      </c>
      <c r="D3" s="117">
        <v>231</v>
      </c>
      <c r="E3" s="117">
        <v>156</v>
      </c>
      <c r="F3" s="118">
        <f>SUM(C3:E3)</f>
        <v>506</v>
      </c>
      <c r="S3" t="s">
        <v>257</v>
      </c>
    </row>
    <row r="4" spans="1:19" ht="15" thickBot="1" x14ac:dyDescent="0.35">
      <c r="A4" s="115" t="s">
        <v>235</v>
      </c>
      <c r="B4" s="116">
        <v>3751.4560000000001</v>
      </c>
      <c r="C4" s="117">
        <v>276</v>
      </c>
      <c r="D4" s="117">
        <v>104</v>
      </c>
      <c r="E4" s="117">
        <v>11</v>
      </c>
      <c r="F4" s="118">
        <f t="shared" ref="F4:F5" si="0">SUM(C4:E4)</f>
        <v>391</v>
      </c>
    </row>
    <row r="5" spans="1:19" ht="15" thickBot="1" x14ac:dyDescent="0.35">
      <c r="A5" s="176" t="s">
        <v>236</v>
      </c>
      <c r="B5" s="177">
        <v>4666.232</v>
      </c>
      <c r="C5" s="173">
        <v>349</v>
      </c>
      <c r="D5" s="173">
        <v>303</v>
      </c>
      <c r="E5" s="173">
        <v>50</v>
      </c>
      <c r="F5" s="174">
        <f t="shared" si="0"/>
        <v>702</v>
      </c>
    </row>
    <row r="6" spans="1:19" ht="15" thickBot="1" x14ac:dyDescent="0.35">
      <c r="A6" s="70" t="s">
        <v>252</v>
      </c>
      <c r="B6" s="119"/>
      <c r="C6" s="179">
        <v>0.26900000000000002</v>
      </c>
      <c r="D6" s="70" t="s">
        <v>247</v>
      </c>
      <c r="E6" s="119"/>
      <c r="F6" s="178">
        <v>3</v>
      </c>
    </row>
    <row r="10" spans="1:19" ht="15" thickBot="1" x14ac:dyDescent="0.35"/>
    <row r="11" spans="1:19" ht="15" thickBot="1" x14ac:dyDescent="0.35">
      <c r="A11" s="70" t="s">
        <v>243</v>
      </c>
      <c r="B11" s="119"/>
      <c r="C11" s="119"/>
      <c r="D11" s="119"/>
      <c r="E11" s="119"/>
      <c r="F11" s="71"/>
    </row>
    <row r="12" spans="1:19" ht="15" thickBot="1" x14ac:dyDescent="0.35">
      <c r="A12" s="172"/>
      <c r="B12" s="124" t="s">
        <v>246</v>
      </c>
      <c r="C12" s="120" t="s">
        <v>237</v>
      </c>
      <c r="D12" s="120" t="s">
        <v>238</v>
      </c>
      <c r="E12" s="121" t="s">
        <v>239</v>
      </c>
      <c r="F12" s="112" t="s">
        <v>256</v>
      </c>
    </row>
    <row r="13" spans="1:19" ht="15" thickBot="1" x14ac:dyDescent="0.35">
      <c r="A13" s="115" t="s">
        <v>234</v>
      </c>
      <c r="B13" s="116">
        <v>494.98880000000003</v>
      </c>
      <c r="C13" s="117">
        <v>20</v>
      </c>
      <c r="D13" s="117">
        <v>9</v>
      </c>
      <c r="E13" s="117">
        <v>1</v>
      </c>
      <c r="F13" s="118">
        <f>SUM(C13:E13)</f>
        <v>30</v>
      </c>
    </row>
    <row r="14" spans="1:19" ht="15" thickBot="1" x14ac:dyDescent="0.35">
      <c r="A14" s="115" t="s">
        <v>235</v>
      </c>
      <c r="B14" s="116">
        <v>2899.0124000000001</v>
      </c>
      <c r="C14" s="117">
        <v>237</v>
      </c>
      <c r="D14" s="117">
        <v>78</v>
      </c>
      <c r="E14" s="117">
        <v>7</v>
      </c>
      <c r="F14" s="118">
        <f t="shared" ref="F14:F17" si="1">SUM(C14:E14)</f>
        <v>322</v>
      </c>
    </row>
    <row r="15" spans="1:19" ht="15" thickBot="1" x14ac:dyDescent="0.35">
      <c r="A15" s="115" t="s">
        <v>236</v>
      </c>
      <c r="B15" s="116">
        <v>2482.4315999999999</v>
      </c>
      <c r="C15" s="117">
        <v>30</v>
      </c>
      <c r="D15" s="117">
        <v>191</v>
      </c>
      <c r="E15" s="117">
        <v>115</v>
      </c>
      <c r="F15" s="118">
        <f t="shared" si="1"/>
        <v>336</v>
      </c>
    </row>
    <row r="16" spans="1:19" ht="15" thickBot="1" x14ac:dyDescent="0.35">
      <c r="A16" s="115" t="s">
        <v>240</v>
      </c>
      <c r="B16" s="116">
        <v>2711.5304000000001</v>
      </c>
      <c r="C16" s="117">
        <v>95</v>
      </c>
      <c r="D16" s="117">
        <v>180</v>
      </c>
      <c r="E16" s="117">
        <v>86</v>
      </c>
      <c r="F16" s="118">
        <f t="shared" si="1"/>
        <v>361</v>
      </c>
    </row>
    <row r="17" spans="1:18" ht="15" thickBot="1" x14ac:dyDescent="0.35">
      <c r="A17" s="115" t="s">
        <v>241</v>
      </c>
      <c r="B17" s="116">
        <v>2761.9450000000002</v>
      </c>
      <c r="C17" s="117">
        <v>362</v>
      </c>
      <c r="D17" s="117">
        <v>180</v>
      </c>
      <c r="E17" s="117">
        <v>8</v>
      </c>
      <c r="F17" s="118">
        <f t="shared" si="1"/>
        <v>550</v>
      </c>
    </row>
    <row r="18" spans="1:18" ht="15" thickBot="1" x14ac:dyDescent="0.35">
      <c r="A18" s="113" t="s">
        <v>252</v>
      </c>
      <c r="B18" s="72"/>
      <c r="C18" s="179">
        <v>0.40799999999999997</v>
      </c>
      <c r="D18" s="113" t="s">
        <v>247</v>
      </c>
      <c r="E18" s="72"/>
      <c r="F18" s="178">
        <v>4</v>
      </c>
      <c r="G18" s="175"/>
    </row>
    <row r="19" spans="1:18" ht="15" thickBot="1" x14ac:dyDescent="0.35"/>
    <row r="20" spans="1:18" ht="15" thickBot="1" x14ac:dyDescent="0.35">
      <c r="A20" s="70" t="s">
        <v>248</v>
      </c>
      <c r="B20" s="119"/>
      <c r="C20" s="119"/>
      <c r="D20" s="119"/>
      <c r="E20" s="119"/>
      <c r="F20" s="71"/>
    </row>
    <row r="21" spans="1:18" ht="15" thickBot="1" x14ac:dyDescent="0.35">
      <c r="A21" s="172"/>
      <c r="B21" s="124" t="s">
        <v>246</v>
      </c>
      <c r="C21" s="120" t="s">
        <v>237</v>
      </c>
      <c r="D21" s="120" t="s">
        <v>238</v>
      </c>
      <c r="E21" s="121" t="s">
        <v>239</v>
      </c>
      <c r="F21" s="112" t="s">
        <v>256</v>
      </c>
    </row>
    <row r="22" spans="1:18" ht="15" thickBot="1" x14ac:dyDescent="0.35">
      <c r="A22" s="115" t="s">
        <v>234</v>
      </c>
      <c r="B22" s="116">
        <v>2259.1552999999999</v>
      </c>
      <c r="C22" s="180">
        <v>329</v>
      </c>
      <c r="D22" s="180">
        <v>145</v>
      </c>
      <c r="E22" s="178">
        <v>4</v>
      </c>
      <c r="F22" s="118">
        <f>SUM(C22:E22)</f>
        <v>478</v>
      </c>
    </row>
    <row r="23" spans="1:18" ht="15" thickBot="1" x14ac:dyDescent="0.35">
      <c r="A23" s="115" t="s">
        <v>235</v>
      </c>
      <c r="B23" s="116">
        <v>1318.3717999999999</v>
      </c>
      <c r="C23" s="117">
        <v>37</v>
      </c>
      <c r="D23" s="117">
        <v>133</v>
      </c>
      <c r="E23" s="118">
        <v>41</v>
      </c>
      <c r="F23" s="118">
        <f t="shared" ref="F23:F28" si="2">SUM(C23:E23)</f>
        <v>211</v>
      </c>
    </row>
    <row r="24" spans="1:18" ht="15" thickBot="1" x14ac:dyDescent="0.35">
      <c r="A24" s="115" t="s">
        <v>236</v>
      </c>
      <c r="B24" s="116">
        <v>1524.1857</v>
      </c>
      <c r="C24" s="125">
        <v>12</v>
      </c>
      <c r="D24" s="125">
        <v>131</v>
      </c>
      <c r="E24" s="126">
        <v>129</v>
      </c>
      <c r="F24" s="118">
        <f t="shared" si="2"/>
        <v>272</v>
      </c>
    </row>
    <row r="25" spans="1:18" ht="15" thickBot="1" x14ac:dyDescent="0.35">
      <c r="A25" s="115" t="s">
        <v>240</v>
      </c>
      <c r="B25" s="116">
        <v>1918.2213999999999</v>
      </c>
      <c r="C25" s="125">
        <v>225</v>
      </c>
      <c r="D25" s="125">
        <v>96</v>
      </c>
      <c r="E25" s="126">
        <v>6</v>
      </c>
      <c r="F25" s="118">
        <f t="shared" si="2"/>
        <v>327</v>
      </c>
    </row>
    <row r="26" spans="1:18" ht="15" thickBot="1" x14ac:dyDescent="0.35">
      <c r="A26" s="115" t="s">
        <v>241</v>
      </c>
      <c r="B26" s="116">
        <v>791.25490000000002</v>
      </c>
      <c r="C26" s="117">
        <v>29</v>
      </c>
      <c r="D26" s="117">
        <v>12</v>
      </c>
      <c r="E26" s="118">
        <v>5</v>
      </c>
      <c r="F26" s="118">
        <f t="shared" si="2"/>
        <v>46</v>
      </c>
    </row>
    <row r="27" spans="1:18" ht="15" thickBot="1" x14ac:dyDescent="0.35">
      <c r="A27" s="115" t="s">
        <v>244</v>
      </c>
      <c r="B27" s="116">
        <v>478.21379999999999</v>
      </c>
      <c r="C27" s="117">
        <v>19</v>
      </c>
      <c r="D27" s="117">
        <v>9</v>
      </c>
      <c r="E27" s="118">
        <v>1</v>
      </c>
      <c r="F27" s="118">
        <f t="shared" si="2"/>
        <v>29</v>
      </c>
    </row>
    <row r="28" spans="1:18" ht="15" thickBot="1" x14ac:dyDescent="0.35">
      <c r="A28" s="115" t="s">
        <v>245</v>
      </c>
      <c r="B28" s="116">
        <v>1528.0689</v>
      </c>
      <c r="C28" s="117">
        <v>93</v>
      </c>
      <c r="D28" s="117">
        <v>112</v>
      </c>
      <c r="E28" s="118">
        <v>31</v>
      </c>
      <c r="F28" s="118">
        <f t="shared" si="2"/>
        <v>236</v>
      </c>
    </row>
    <row r="29" spans="1:18" ht="15" thickBot="1" x14ac:dyDescent="0.35">
      <c r="A29" s="113" t="s">
        <v>252</v>
      </c>
      <c r="B29" s="72"/>
      <c r="C29" s="179">
        <v>0.48799999999999999</v>
      </c>
      <c r="D29" s="113" t="s">
        <v>247</v>
      </c>
      <c r="E29" s="72"/>
      <c r="F29" s="178">
        <v>5</v>
      </c>
    </row>
    <row r="30" spans="1:18" x14ac:dyDescent="0.3">
      <c r="R30" t="s">
        <v>250</v>
      </c>
    </row>
    <row r="34" spans="1:8" ht="15" thickBot="1" x14ac:dyDescent="0.35"/>
    <row r="35" spans="1:8" ht="15" thickBot="1" x14ac:dyDescent="0.35">
      <c r="A35" s="114"/>
      <c r="B35" s="127"/>
      <c r="C35" s="127"/>
      <c r="D35" s="127"/>
      <c r="E35" s="127"/>
      <c r="F35" s="127"/>
    </row>
    <row r="36" spans="1:8" ht="15" thickBot="1" x14ac:dyDescent="0.35">
      <c r="A36" s="70"/>
      <c r="B36" s="71"/>
      <c r="C36" s="72"/>
      <c r="D36" s="71"/>
      <c r="E36" s="72"/>
      <c r="F36" s="71"/>
    </row>
    <row r="37" spans="1:8" ht="15" thickBot="1" x14ac:dyDescent="0.35">
      <c r="A37" s="25"/>
      <c r="B37" s="109"/>
      <c r="C37" s="25"/>
      <c r="D37" s="109"/>
      <c r="E37" s="25"/>
      <c r="F37" s="109"/>
      <c r="G37" s="127"/>
    </row>
    <row r="38" spans="1:8" ht="15" thickBot="1" x14ac:dyDescent="0.35">
      <c r="A38" s="26"/>
      <c r="B38" s="110"/>
      <c r="C38" s="26"/>
      <c r="D38" s="110"/>
      <c r="E38" s="26"/>
      <c r="F38" s="110"/>
      <c r="G38" s="66"/>
    </row>
    <row r="39" spans="1:8" ht="15" thickBot="1" x14ac:dyDescent="0.35">
      <c r="A39" s="27"/>
      <c r="B39" s="110"/>
      <c r="C39" s="26"/>
      <c r="D39" s="110"/>
      <c r="E39" s="26"/>
      <c r="F39" s="110"/>
      <c r="G39" s="25"/>
    </row>
    <row r="40" spans="1:8" ht="15" thickBot="1" x14ac:dyDescent="0.35">
      <c r="A40" s="27"/>
      <c r="B40" s="110"/>
      <c r="C40" s="26"/>
      <c r="D40" s="110"/>
      <c r="E40" s="26"/>
      <c r="F40" s="110"/>
      <c r="G40" s="26"/>
      <c r="H40" s="66"/>
    </row>
    <row r="41" spans="1:8" ht="15" thickBot="1" x14ac:dyDescent="0.35">
      <c r="A41" s="27"/>
      <c r="B41" s="110"/>
      <c r="C41" s="26"/>
      <c r="D41" s="110"/>
      <c r="E41" s="26"/>
      <c r="F41" s="110"/>
      <c r="G41" s="26"/>
      <c r="H41" s="65"/>
    </row>
    <row r="42" spans="1:8" ht="15" thickBot="1" x14ac:dyDescent="0.35">
      <c r="A42" s="28"/>
      <c r="B42" s="111"/>
      <c r="C42" s="8"/>
      <c r="D42" s="111"/>
      <c r="E42" s="8"/>
      <c r="F42" s="111"/>
      <c r="G42" s="26"/>
      <c r="H42" s="109"/>
    </row>
    <row r="43" spans="1:8" ht="15" thickBot="1" x14ac:dyDescent="0.35">
      <c r="A43" s="70"/>
      <c r="B43" s="71"/>
      <c r="C43" s="72"/>
      <c r="D43" s="71"/>
      <c r="E43" s="72"/>
      <c r="F43" s="71"/>
      <c r="G43" s="26"/>
      <c r="H43" s="110"/>
    </row>
    <row r="44" spans="1:8" ht="15" thickBot="1" x14ac:dyDescent="0.35">
      <c r="A44" s="25"/>
      <c r="B44" s="109"/>
      <c r="C44" s="25"/>
      <c r="D44" s="109"/>
      <c r="E44" s="25"/>
      <c r="F44" s="109"/>
      <c r="G44" s="8"/>
      <c r="H44" s="110"/>
    </row>
    <row r="45" spans="1:8" ht="15" thickBot="1" x14ac:dyDescent="0.35">
      <c r="A45" s="26"/>
      <c r="B45" s="110"/>
      <c r="C45" s="26"/>
      <c r="D45" s="110"/>
      <c r="E45" s="26"/>
      <c r="F45" s="110"/>
      <c r="G45" s="66"/>
      <c r="H45" s="110"/>
    </row>
    <row r="46" spans="1:8" x14ac:dyDescent="0.3">
      <c r="A46" s="27"/>
      <c r="B46" s="110"/>
      <c r="C46" s="26"/>
      <c r="D46" s="110"/>
      <c r="E46" s="26"/>
      <c r="F46" s="110"/>
      <c r="G46" s="25"/>
      <c r="H46" s="110"/>
    </row>
    <row r="47" spans="1:8" ht="15" thickBot="1" x14ac:dyDescent="0.35">
      <c r="A47" s="27"/>
      <c r="B47" s="110"/>
      <c r="C47" s="26"/>
      <c r="D47" s="110"/>
      <c r="E47" s="26"/>
      <c r="F47" s="110"/>
      <c r="G47" s="26"/>
      <c r="H47" s="111"/>
    </row>
    <row r="48" spans="1:8" ht="15" thickBot="1" x14ac:dyDescent="0.35">
      <c r="A48" s="27"/>
      <c r="B48" s="110"/>
      <c r="C48" s="26"/>
      <c r="D48" s="110"/>
      <c r="E48" s="26"/>
      <c r="F48" s="110"/>
      <c r="G48" s="26"/>
      <c r="H48" s="65"/>
    </row>
    <row r="49" spans="1:17" ht="15" thickBot="1" x14ac:dyDescent="0.35">
      <c r="A49" s="28"/>
      <c r="B49" s="111"/>
      <c r="C49" s="8"/>
      <c r="D49" s="111"/>
      <c r="E49" s="8"/>
      <c r="F49" s="111"/>
      <c r="G49" s="26"/>
      <c r="H49" s="109"/>
    </row>
    <row r="50" spans="1:17" ht="15" thickBot="1" x14ac:dyDescent="0.35">
      <c r="A50" s="70"/>
      <c r="B50" s="71"/>
      <c r="C50" s="70"/>
      <c r="D50" s="71"/>
      <c r="E50" s="70"/>
      <c r="F50" s="71"/>
      <c r="G50" s="26"/>
      <c r="H50" s="110"/>
    </row>
    <row r="51" spans="1:17" ht="15" thickBot="1" x14ac:dyDescent="0.35">
      <c r="A51" s="25"/>
      <c r="B51" s="109"/>
      <c r="C51" s="25"/>
      <c r="D51" s="109"/>
      <c r="E51" s="25"/>
      <c r="F51" s="109"/>
      <c r="G51" s="8"/>
      <c r="H51" s="110"/>
    </row>
    <row r="52" spans="1:17" ht="15" thickBot="1" x14ac:dyDescent="0.35">
      <c r="A52" s="26"/>
      <c r="B52" s="110"/>
      <c r="C52" s="26"/>
      <c r="D52" s="110"/>
      <c r="E52" s="26"/>
      <c r="F52" s="110"/>
      <c r="G52" s="64"/>
      <c r="H52" s="110"/>
    </row>
    <row r="53" spans="1:17" x14ac:dyDescent="0.3">
      <c r="A53" s="27"/>
      <c r="B53" s="110"/>
      <c r="C53" s="27"/>
      <c r="D53" s="110"/>
      <c r="E53" s="27"/>
      <c r="F53" s="110"/>
      <c r="G53" s="25"/>
      <c r="H53" s="110"/>
    </row>
    <row r="54" spans="1:17" ht="15" thickBot="1" x14ac:dyDescent="0.35">
      <c r="A54" s="27"/>
      <c r="B54" s="110"/>
      <c r="C54" s="27"/>
      <c r="D54" s="110"/>
      <c r="E54" s="27"/>
      <c r="F54" s="110"/>
      <c r="G54" s="26"/>
      <c r="H54" s="111"/>
    </row>
    <row r="55" spans="1:17" ht="15" thickBot="1" x14ac:dyDescent="0.35">
      <c r="A55" s="27"/>
      <c r="B55" s="110"/>
      <c r="C55" s="27"/>
      <c r="D55" s="110"/>
      <c r="E55" s="27"/>
      <c r="F55" s="110"/>
      <c r="G55" s="27"/>
      <c r="H55" s="65"/>
    </row>
    <row r="56" spans="1:17" ht="15" thickBot="1" x14ac:dyDescent="0.35">
      <c r="A56" s="28"/>
      <c r="B56" s="111"/>
      <c r="C56" s="28"/>
      <c r="D56" s="111"/>
      <c r="E56" s="28"/>
      <c r="F56" s="111"/>
      <c r="G56" s="27"/>
      <c r="H56" s="109"/>
    </row>
    <row r="57" spans="1:17" ht="15" thickBot="1" x14ac:dyDescent="0.35">
      <c r="G57" s="27"/>
      <c r="H57" s="110"/>
      <c r="Q57" t="s">
        <v>251</v>
      </c>
    </row>
    <row r="58" spans="1:17" ht="15" thickBot="1" x14ac:dyDescent="0.35">
      <c r="A58" s="114"/>
      <c r="B58" s="127"/>
      <c r="C58" s="127"/>
      <c r="D58" s="127"/>
      <c r="E58" s="127"/>
      <c r="F58" s="127"/>
      <c r="G58" s="28"/>
      <c r="H58" s="110"/>
    </row>
    <row r="59" spans="1:17" ht="15" thickBot="1" x14ac:dyDescent="0.35">
      <c r="A59" s="70"/>
      <c r="B59" s="71"/>
      <c r="C59" s="72"/>
      <c r="D59" s="71"/>
      <c r="E59" s="72"/>
      <c r="F59" s="71"/>
      <c r="H59" s="110"/>
    </row>
    <row r="60" spans="1:17" ht="15" thickBot="1" x14ac:dyDescent="0.35">
      <c r="A60" s="25"/>
      <c r="B60" s="109"/>
      <c r="C60" s="25"/>
      <c r="D60" s="109"/>
      <c r="E60" s="25"/>
      <c r="F60" s="109"/>
      <c r="G60" s="127"/>
      <c r="H60" s="110"/>
    </row>
    <row r="61" spans="1:17" ht="15" thickBot="1" x14ac:dyDescent="0.35">
      <c r="A61" s="26"/>
      <c r="B61" s="110"/>
      <c r="C61" s="26"/>
      <c r="D61" s="110"/>
      <c r="E61" s="26"/>
      <c r="F61" s="110"/>
      <c r="G61" s="66"/>
      <c r="H61" s="111"/>
    </row>
    <row r="62" spans="1:17" ht="15" thickBot="1" x14ac:dyDescent="0.35">
      <c r="A62" s="27"/>
      <c r="B62" s="110"/>
      <c r="C62" s="26"/>
      <c r="D62" s="110"/>
      <c r="E62" s="26"/>
      <c r="F62" s="110"/>
      <c r="G62" s="25"/>
    </row>
    <row r="63" spans="1:17" ht="15" thickBot="1" x14ac:dyDescent="0.35">
      <c r="A63" s="27"/>
      <c r="B63" s="110"/>
      <c r="C63" s="26"/>
      <c r="D63" s="110"/>
      <c r="E63" s="26"/>
      <c r="F63" s="110"/>
      <c r="G63" s="26"/>
      <c r="H63" s="66"/>
    </row>
    <row r="64" spans="1:17" ht="15" thickBot="1" x14ac:dyDescent="0.35">
      <c r="A64" s="27"/>
      <c r="B64" s="110"/>
      <c r="C64" s="26"/>
      <c r="D64" s="110"/>
      <c r="E64" s="26"/>
      <c r="F64" s="110"/>
      <c r="G64" s="26"/>
      <c r="H64" s="65"/>
    </row>
    <row r="65" spans="1:8" ht="15" thickBot="1" x14ac:dyDescent="0.35">
      <c r="A65" s="28"/>
      <c r="B65" s="111"/>
      <c r="C65" s="8"/>
      <c r="D65" s="111"/>
      <c r="E65" s="8"/>
      <c r="F65" s="111"/>
      <c r="G65" s="26"/>
      <c r="H65" s="109"/>
    </row>
    <row r="66" spans="1:8" ht="15" thickBot="1" x14ac:dyDescent="0.35">
      <c r="A66" s="70"/>
      <c r="B66" s="71"/>
      <c r="C66" s="72"/>
      <c r="D66" s="71"/>
      <c r="E66" s="72"/>
      <c r="F66" s="71"/>
      <c r="G66" s="26"/>
      <c r="H66" s="110"/>
    </row>
    <row r="67" spans="1:8" ht="15" thickBot="1" x14ac:dyDescent="0.35">
      <c r="A67" s="25"/>
      <c r="B67" s="109"/>
      <c r="C67" s="25"/>
      <c r="D67" s="109"/>
      <c r="E67" s="25"/>
      <c r="F67" s="109"/>
      <c r="G67" s="8"/>
      <c r="H67" s="110"/>
    </row>
    <row r="68" spans="1:8" ht="15" thickBot="1" x14ac:dyDescent="0.35">
      <c r="A68" s="26"/>
      <c r="B68" s="110"/>
      <c r="C68" s="26"/>
      <c r="D68" s="110"/>
      <c r="E68" s="26"/>
      <c r="F68" s="110"/>
      <c r="G68" s="66"/>
      <c r="H68" s="110"/>
    </row>
    <row r="69" spans="1:8" x14ac:dyDescent="0.3">
      <c r="A69" s="27"/>
      <c r="B69" s="110"/>
      <c r="C69" s="26"/>
      <c r="D69" s="110"/>
      <c r="E69" s="26"/>
      <c r="F69" s="110"/>
      <c r="G69" s="25"/>
      <c r="H69" s="110"/>
    </row>
    <row r="70" spans="1:8" ht="15" thickBot="1" x14ac:dyDescent="0.35">
      <c r="A70" s="27"/>
      <c r="B70" s="110"/>
      <c r="C70" s="26"/>
      <c r="D70" s="110"/>
      <c r="E70" s="26"/>
      <c r="F70" s="110"/>
      <c r="G70" s="26"/>
      <c r="H70" s="111"/>
    </row>
    <row r="71" spans="1:8" ht="15" thickBot="1" x14ac:dyDescent="0.35">
      <c r="A71" s="27"/>
      <c r="B71" s="110"/>
      <c r="C71" s="26"/>
      <c r="D71" s="110"/>
      <c r="E71" s="26"/>
      <c r="F71" s="110"/>
      <c r="G71" s="26"/>
      <c r="H71" s="65"/>
    </row>
    <row r="72" spans="1:8" ht="15" thickBot="1" x14ac:dyDescent="0.35">
      <c r="A72" s="28"/>
      <c r="B72" s="111"/>
      <c r="C72" s="8"/>
      <c r="D72" s="111"/>
      <c r="E72" s="8"/>
      <c r="F72" s="111"/>
      <c r="G72" s="26"/>
      <c r="H72" s="109"/>
    </row>
    <row r="73" spans="1:8" ht="15" thickBot="1" x14ac:dyDescent="0.35">
      <c r="A73" s="70"/>
      <c r="B73" s="71"/>
      <c r="C73" s="70"/>
      <c r="D73" s="71"/>
      <c r="E73" s="70"/>
      <c r="F73" s="71"/>
      <c r="G73" s="26"/>
      <c r="H73" s="110"/>
    </row>
    <row r="74" spans="1:8" ht="15" thickBot="1" x14ac:dyDescent="0.35">
      <c r="A74" s="25"/>
      <c r="B74" s="109"/>
      <c r="C74" s="25"/>
      <c r="D74" s="109"/>
      <c r="E74" s="25"/>
      <c r="F74" s="109"/>
      <c r="G74" s="8"/>
      <c r="H74" s="110"/>
    </row>
    <row r="75" spans="1:8" ht="15" thickBot="1" x14ac:dyDescent="0.35">
      <c r="A75" s="26"/>
      <c r="B75" s="110"/>
      <c r="C75" s="26"/>
      <c r="D75" s="110"/>
      <c r="E75" s="26"/>
      <c r="F75" s="110"/>
      <c r="G75" s="64"/>
      <c r="H75" s="110"/>
    </row>
    <row r="76" spans="1:8" x14ac:dyDescent="0.3">
      <c r="A76" s="27"/>
      <c r="B76" s="110"/>
      <c r="C76" s="27"/>
      <c r="D76" s="110"/>
      <c r="E76" s="27"/>
      <c r="F76" s="110"/>
      <c r="G76" s="25"/>
      <c r="H76" s="110"/>
    </row>
    <row r="77" spans="1:8" ht="15" thickBot="1" x14ac:dyDescent="0.35">
      <c r="A77" s="27"/>
      <c r="B77" s="110"/>
      <c r="C77" s="27"/>
      <c r="D77" s="110"/>
      <c r="E77" s="27"/>
      <c r="F77" s="110"/>
      <c r="G77" s="26"/>
      <c r="H77" s="111"/>
    </row>
    <row r="78" spans="1:8" ht="15" thickBot="1" x14ac:dyDescent="0.35">
      <c r="A78" s="27"/>
      <c r="B78" s="110"/>
      <c r="C78" s="27"/>
      <c r="D78" s="110"/>
      <c r="E78" s="27"/>
      <c r="F78" s="110"/>
      <c r="G78" s="27"/>
      <c r="H78" s="65"/>
    </row>
    <row r="79" spans="1:8" ht="15" thickBot="1" x14ac:dyDescent="0.35">
      <c r="A79" s="28"/>
      <c r="B79" s="111"/>
      <c r="C79" s="28"/>
      <c r="D79" s="111"/>
      <c r="E79" s="28"/>
      <c r="F79" s="111"/>
      <c r="G79" s="27"/>
      <c r="H79" s="109"/>
    </row>
    <row r="80" spans="1:8" x14ac:dyDescent="0.3">
      <c r="G80" s="27"/>
      <c r="H80" s="110"/>
    </row>
    <row r="81" spans="7:8" ht="15" thickBot="1" x14ac:dyDescent="0.35">
      <c r="G81" s="28"/>
      <c r="H81" s="110"/>
    </row>
    <row r="82" spans="7:8" x14ac:dyDescent="0.3">
      <c r="H82" s="110"/>
    </row>
    <row r="83" spans="7:8" x14ac:dyDescent="0.3">
      <c r="H83" s="110"/>
    </row>
    <row r="84" spans="7:8" ht="15" thickBot="1" x14ac:dyDescent="0.35">
      <c r="H84" s="111"/>
    </row>
  </sheetData>
  <mergeCells count="27">
    <mergeCell ref="A18:B18"/>
    <mergeCell ref="D18:E18"/>
    <mergeCell ref="A29:B29"/>
    <mergeCell ref="D29:E29"/>
    <mergeCell ref="A1:F1"/>
    <mergeCell ref="A11:F11"/>
    <mergeCell ref="A20:F20"/>
    <mergeCell ref="D6:E6"/>
    <mergeCell ref="A73:B73"/>
    <mergeCell ref="C73:D73"/>
    <mergeCell ref="E73:F73"/>
    <mergeCell ref="A59:B59"/>
    <mergeCell ref="C59:D59"/>
    <mergeCell ref="E59:F59"/>
    <mergeCell ref="A66:B66"/>
    <mergeCell ref="C66:D66"/>
    <mergeCell ref="E66:F66"/>
    <mergeCell ref="A43:B43"/>
    <mergeCell ref="C43:D43"/>
    <mergeCell ref="E43:F43"/>
    <mergeCell ref="A50:B50"/>
    <mergeCell ref="C50:D50"/>
    <mergeCell ref="E50:F50"/>
    <mergeCell ref="A36:B36"/>
    <mergeCell ref="C36:D36"/>
    <mergeCell ref="E36:F36"/>
    <mergeCell ref="A6:B6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27"/>
  <sheetViews>
    <sheetView workbookViewId="0">
      <selection activeCell="J32" sqref="J32"/>
    </sheetView>
  </sheetViews>
  <sheetFormatPr defaultRowHeight="14.4" x14ac:dyDescent="0.3"/>
  <cols>
    <col min="1" max="1" width="10.77734375" bestFit="1" customWidth="1"/>
    <col min="2" max="2" width="9.88671875" bestFit="1" customWidth="1"/>
    <col min="3" max="3" width="10.77734375" bestFit="1" customWidth="1"/>
    <col min="4" max="4" width="11" bestFit="1" customWidth="1"/>
    <col min="5" max="5" width="10.77734375" bestFit="1" customWidth="1"/>
    <col min="6" max="6" width="11" bestFit="1" customWidth="1"/>
    <col min="7" max="7" width="10.77734375" bestFit="1" customWidth="1"/>
    <col min="8" max="8" width="8.5546875" customWidth="1"/>
  </cols>
  <sheetData>
    <row r="1" spans="1:22" ht="42.6" customHeight="1" thickBot="1" x14ac:dyDescent="0.35">
      <c r="A1" s="128" t="s">
        <v>255</v>
      </c>
      <c r="B1" s="129"/>
      <c r="C1" s="129"/>
      <c r="D1" s="129"/>
      <c r="E1" s="129"/>
      <c r="F1" s="129"/>
      <c r="G1" s="129"/>
      <c r="H1" s="130"/>
      <c r="L1" s="1"/>
      <c r="M1" t="s">
        <v>259</v>
      </c>
    </row>
    <row r="2" spans="1:22" ht="15" thickBot="1" x14ac:dyDescent="0.35">
      <c r="A2" s="70" t="s">
        <v>211</v>
      </c>
      <c r="B2" s="71"/>
      <c r="C2" s="70" t="s">
        <v>212</v>
      </c>
      <c r="D2" s="71"/>
      <c r="E2" s="70" t="s">
        <v>213</v>
      </c>
      <c r="F2" s="71"/>
      <c r="G2" s="70" t="s">
        <v>214</v>
      </c>
      <c r="H2" s="71"/>
      <c r="L2" s="1"/>
      <c r="M2" t="s">
        <v>141</v>
      </c>
      <c r="N2" t="s">
        <v>142</v>
      </c>
      <c r="O2" t="s">
        <v>143</v>
      </c>
      <c r="P2" t="s">
        <v>144</v>
      </c>
      <c r="Q2" t="s">
        <v>145</v>
      </c>
      <c r="R2" t="s">
        <v>146</v>
      </c>
      <c r="S2" t="s">
        <v>147</v>
      </c>
      <c r="T2" t="s">
        <v>148</v>
      </c>
      <c r="U2" t="s">
        <v>185</v>
      </c>
      <c r="V2" t="s">
        <v>186</v>
      </c>
    </row>
    <row r="3" spans="1:22" x14ac:dyDescent="0.3">
      <c r="A3" s="160" t="s">
        <v>254</v>
      </c>
      <c r="B3" s="165">
        <v>8.7919999999999998</v>
      </c>
      <c r="C3" s="160" t="s">
        <v>254</v>
      </c>
      <c r="D3" s="165">
        <v>0.34910000000000002</v>
      </c>
      <c r="E3" s="160" t="s">
        <v>254</v>
      </c>
      <c r="F3" s="168">
        <v>0.41820000000000002</v>
      </c>
      <c r="G3" s="166" t="s">
        <v>254</v>
      </c>
      <c r="H3" s="165">
        <v>2.3980000000000001</v>
      </c>
      <c r="L3" s="1">
        <v>1</v>
      </c>
      <c r="M3">
        <v>-0.41692892999999998</v>
      </c>
      <c r="N3">
        <v>0.66154268999999999</v>
      </c>
      <c r="O3">
        <v>-0.77760172999999999</v>
      </c>
      <c r="P3">
        <v>-0.20787884000000001</v>
      </c>
      <c r="Q3">
        <v>-4.2672259999999997E-2</v>
      </c>
      <c r="R3">
        <v>-0.48894692000000001</v>
      </c>
      <c r="S3">
        <v>-0.40623369999999998</v>
      </c>
      <c r="T3">
        <v>2.2177519999999999E-2</v>
      </c>
      <c r="U3">
        <v>0.32112387999999997</v>
      </c>
      <c r="V3">
        <v>-0.41956711000000002</v>
      </c>
    </row>
    <row r="4" spans="1:22" ht="15" thickBot="1" x14ac:dyDescent="0.35">
      <c r="A4" s="182" t="s">
        <v>253</v>
      </c>
      <c r="B4" s="186">
        <v>8.1180000000000003</v>
      </c>
      <c r="C4" s="182" t="s">
        <v>253</v>
      </c>
      <c r="D4" s="186">
        <v>0.53239999999999998</v>
      </c>
      <c r="E4" s="182" t="s">
        <v>253</v>
      </c>
      <c r="F4" s="164">
        <v>0.27979999999999999</v>
      </c>
      <c r="G4" s="161" t="s">
        <v>253</v>
      </c>
      <c r="H4" s="186">
        <v>2.3879999999999999</v>
      </c>
      <c r="L4" s="1">
        <v>2</v>
      </c>
      <c r="M4">
        <v>-1.0685196100000001</v>
      </c>
      <c r="N4">
        <v>0.38126687999999997</v>
      </c>
      <c r="O4">
        <v>-0.90664471000000002</v>
      </c>
      <c r="P4">
        <v>-0.24029985000000001</v>
      </c>
      <c r="Q4">
        <v>-0.40534990999999998</v>
      </c>
      <c r="R4">
        <v>0.22853203999999999</v>
      </c>
      <c r="S4">
        <v>-0.20021920000000001</v>
      </c>
      <c r="T4">
        <v>-1.2906425399999999</v>
      </c>
      <c r="U4">
        <v>1.14303895</v>
      </c>
      <c r="V4">
        <v>-0.13390957000000001</v>
      </c>
    </row>
    <row r="5" spans="1:22" ht="15" thickBot="1" x14ac:dyDescent="0.35">
      <c r="A5" s="149" t="s">
        <v>215</v>
      </c>
      <c r="B5" s="150"/>
      <c r="C5" s="149" t="s">
        <v>216</v>
      </c>
      <c r="D5" s="150"/>
      <c r="E5" s="149" t="s">
        <v>217</v>
      </c>
      <c r="F5" s="150"/>
      <c r="G5" s="149" t="s">
        <v>218</v>
      </c>
      <c r="H5" s="150"/>
      <c r="L5" s="1">
        <v>3</v>
      </c>
      <c r="M5">
        <v>0.27104006000000003</v>
      </c>
      <c r="N5">
        <v>-0.99831513999999999</v>
      </c>
      <c r="O5">
        <v>0.75594879000000004</v>
      </c>
      <c r="P5">
        <v>-9.9752419999999994E-2</v>
      </c>
      <c r="Q5">
        <v>-0.24214630000000001</v>
      </c>
      <c r="R5">
        <v>-0.33670438000000003</v>
      </c>
      <c r="S5">
        <v>-0.53369370000000005</v>
      </c>
      <c r="T5">
        <v>-0.50652436999999995</v>
      </c>
      <c r="U5">
        <v>-0.26225224000000003</v>
      </c>
      <c r="V5">
        <v>0.46574333000000001</v>
      </c>
    </row>
    <row r="6" spans="1:22" x14ac:dyDescent="0.3">
      <c r="A6" s="160" t="s">
        <v>254</v>
      </c>
      <c r="B6" s="170">
        <v>7.6069999999999999E-2</v>
      </c>
      <c r="C6" s="160" t="s">
        <v>254</v>
      </c>
      <c r="D6" s="171">
        <v>12.35</v>
      </c>
      <c r="E6" s="160" t="s">
        <v>254</v>
      </c>
      <c r="F6" s="167">
        <v>28.91</v>
      </c>
      <c r="G6" s="166" t="s">
        <v>254</v>
      </c>
      <c r="H6" s="169">
        <v>0.99580000000000002</v>
      </c>
      <c r="L6" s="1">
        <v>4</v>
      </c>
      <c r="M6">
        <v>-0.11578593</v>
      </c>
      <c r="N6">
        <v>2.5407829999999999E-2</v>
      </c>
      <c r="O6">
        <v>4.5384250000000001E-2</v>
      </c>
      <c r="P6">
        <v>-0.10690766</v>
      </c>
      <c r="Q6">
        <v>-4.0776130000000001E-2</v>
      </c>
      <c r="R6">
        <v>0.98770029999999998</v>
      </c>
      <c r="S6">
        <v>1.1976671999999999</v>
      </c>
      <c r="T6">
        <v>0.19391448</v>
      </c>
      <c r="U6">
        <v>-9.8525829999999995E-2</v>
      </c>
      <c r="V6">
        <v>-0.19456808</v>
      </c>
    </row>
    <row r="7" spans="1:22" ht="15" thickBot="1" x14ac:dyDescent="0.35">
      <c r="A7" s="182" t="s">
        <v>253</v>
      </c>
      <c r="B7" s="183">
        <v>8.5550000000000001E-2</v>
      </c>
      <c r="C7" s="182" t="s">
        <v>253</v>
      </c>
      <c r="D7" s="184">
        <v>26.21</v>
      </c>
      <c r="E7" s="182" t="s">
        <v>253</v>
      </c>
      <c r="F7" s="163">
        <v>85.87</v>
      </c>
      <c r="G7" s="161" t="s">
        <v>253</v>
      </c>
      <c r="H7" s="185">
        <v>0.99709999999999999</v>
      </c>
      <c r="L7" s="1">
        <v>5</v>
      </c>
      <c r="M7">
        <v>-0.18857826999999999</v>
      </c>
      <c r="N7">
        <v>-5.1566910000000001E-2</v>
      </c>
      <c r="O7">
        <v>0.40008716</v>
      </c>
      <c r="P7">
        <v>4.2434318500000003</v>
      </c>
      <c r="Q7">
        <v>0.20625325</v>
      </c>
      <c r="R7">
        <v>1.5893717700000001</v>
      </c>
      <c r="S7">
        <v>1.7416784000000001</v>
      </c>
      <c r="T7">
        <v>1.0350781899999999</v>
      </c>
      <c r="U7">
        <v>-0.19448751</v>
      </c>
      <c r="V7">
        <v>8.5305350000000002E-2</v>
      </c>
    </row>
    <row r="8" spans="1:22" ht="15" thickBot="1" x14ac:dyDescent="0.35">
      <c r="A8" s="149" t="s">
        <v>185</v>
      </c>
      <c r="B8" s="150"/>
      <c r="C8" s="149" t="s">
        <v>231</v>
      </c>
      <c r="D8" s="150"/>
      <c r="E8" s="151" t="s">
        <v>232</v>
      </c>
      <c r="F8" s="152"/>
      <c r="G8" s="152"/>
      <c r="H8" s="153"/>
      <c r="L8" s="1">
        <v>6</v>
      </c>
      <c r="M8">
        <v>8.1805749999999997E-2</v>
      </c>
      <c r="N8">
        <v>1.7949150000000001E-2</v>
      </c>
      <c r="O8">
        <v>1.1438202900000001</v>
      </c>
      <c r="P8">
        <v>-0.39927103000000003</v>
      </c>
      <c r="Q8">
        <v>5.6029784400000002</v>
      </c>
      <c r="R8">
        <v>-7.0456950000000004E-2</v>
      </c>
      <c r="S8">
        <v>0.4742672</v>
      </c>
      <c r="T8">
        <v>0.18574466000000001</v>
      </c>
      <c r="U8">
        <v>-1.6868288300000001</v>
      </c>
      <c r="V8">
        <v>3.71944476</v>
      </c>
    </row>
    <row r="9" spans="1:22" x14ac:dyDescent="0.3">
      <c r="A9" s="148" t="s">
        <v>254</v>
      </c>
      <c r="B9" s="181">
        <v>3.2709999999999999</v>
      </c>
      <c r="C9" s="148" t="s">
        <v>254</v>
      </c>
      <c r="D9" s="181">
        <v>0.73709999999999998</v>
      </c>
      <c r="E9" s="154" t="s">
        <v>254</v>
      </c>
      <c r="F9" s="155"/>
      <c r="G9" s="146">
        <v>11.51</v>
      </c>
      <c r="H9" s="147"/>
      <c r="L9" s="1">
        <v>7</v>
      </c>
      <c r="M9">
        <v>1.67453816</v>
      </c>
      <c r="N9">
        <v>-0.55754155000000005</v>
      </c>
      <c r="O9">
        <v>1.2328904300000001</v>
      </c>
      <c r="P9">
        <v>0.12093988</v>
      </c>
      <c r="Q9">
        <v>5.5719209999999998E-2</v>
      </c>
      <c r="R9">
        <v>-0.49561817000000002</v>
      </c>
      <c r="S9">
        <v>-0.44032830000000001</v>
      </c>
      <c r="T9">
        <v>1.19953018</v>
      </c>
      <c r="U9">
        <v>-0.98840430999999995</v>
      </c>
      <c r="V9">
        <v>0.22865098</v>
      </c>
    </row>
    <row r="10" spans="1:22" ht="15" thickBot="1" x14ac:dyDescent="0.35">
      <c r="A10" s="156" t="s">
        <v>253</v>
      </c>
      <c r="B10" s="162">
        <v>3.2959999999999998</v>
      </c>
      <c r="C10" s="156" t="s">
        <v>253</v>
      </c>
      <c r="D10" s="162">
        <v>0.62519999999999998</v>
      </c>
      <c r="E10" s="157" t="s">
        <v>253</v>
      </c>
      <c r="F10" s="158"/>
      <c r="G10" s="158">
        <v>9.798</v>
      </c>
      <c r="H10" s="159"/>
      <c r="L10" s="1"/>
      <c r="M10" t="s">
        <v>187</v>
      </c>
      <c r="N10" t="s">
        <v>188</v>
      </c>
    </row>
    <row r="11" spans="1:22" x14ac:dyDescent="0.3">
      <c r="L11" s="1">
        <v>1</v>
      </c>
      <c r="M11">
        <f>-0.5292665 -0</f>
        <v>-0.52926649999999997</v>
      </c>
      <c r="N11">
        <v>52593055</v>
      </c>
    </row>
    <row r="12" spans="1:22" x14ac:dyDescent="0.3">
      <c r="L12" s="1">
        <v>2</v>
      </c>
      <c r="M12" t="s">
        <v>260</v>
      </c>
      <c r="N12">
        <v>47418193</v>
      </c>
    </row>
    <row r="13" spans="1:22" x14ac:dyDescent="0.3">
      <c r="L13" s="1">
        <v>3</v>
      </c>
      <c r="M13" t="s">
        <v>261</v>
      </c>
      <c r="N13">
        <v>3798157</v>
      </c>
    </row>
    <row r="14" spans="1:22" x14ac:dyDescent="0.3">
      <c r="L14" s="1">
        <v>4</v>
      </c>
      <c r="M14">
        <f>-0.5862204 -0</f>
        <v>-0.58622039999999997</v>
      </c>
      <c r="N14">
        <v>40132265</v>
      </c>
    </row>
    <row r="15" spans="1:22" x14ac:dyDescent="0.3">
      <c r="L15" s="1">
        <v>5</v>
      </c>
      <c r="M15">
        <f>-0.3153203 -0</f>
        <v>-0.3153203</v>
      </c>
      <c r="N15">
        <v>22227287</v>
      </c>
    </row>
    <row r="16" spans="1:22" x14ac:dyDescent="0.3">
      <c r="L16" s="1">
        <v>6</v>
      </c>
      <c r="M16">
        <f>-0.8822868 -0</f>
        <v>-0.88228680000000004</v>
      </c>
      <c r="N16">
        <v>36058191</v>
      </c>
    </row>
    <row r="17" spans="12:14" x14ac:dyDescent="0.3">
      <c r="L17" s="2">
        <v>7</v>
      </c>
      <c r="M17" t="s">
        <v>262</v>
      </c>
      <c r="N17">
        <v>8866681</v>
      </c>
    </row>
    <row r="18" spans="12:14" x14ac:dyDescent="0.3">
      <c r="L18" s="1"/>
    </row>
    <row r="19" spans="12:14" x14ac:dyDescent="0.3">
      <c r="L19" s="1"/>
    </row>
    <row r="20" spans="12:14" x14ac:dyDescent="0.3">
      <c r="L20" s="1"/>
    </row>
    <row r="21" spans="12:14" x14ac:dyDescent="0.3">
      <c r="L21" s="1"/>
    </row>
    <row r="22" spans="12:14" x14ac:dyDescent="0.3">
      <c r="L22" s="1"/>
    </row>
    <row r="23" spans="12:14" x14ac:dyDescent="0.3">
      <c r="L23" s="1"/>
    </row>
    <row r="24" spans="12:14" x14ac:dyDescent="0.3">
      <c r="L24" s="1"/>
    </row>
    <row r="25" spans="12:14" x14ac:dyDescent="0.3">
      <c r="L25" s="1"/>
    </row>
    <row r="26" spans="12:14" x14ac:dyDescent="0.3">
      <c r="L26" s="1"/>
    </row>
    <row r="27" spans="12:14" x14ac:dyDescent="0.3">
      <c r="L27" s="2"/>
    </row>
  </sheetData>
  <mergeCells count="16">
    <mergeCell ref="G10:H10"/>
    <mergeCell ref="E9:F9"/>
    <mergeCell ref="E10:F10"/>
    <mergeCell ref="A8:B8"/>
    <mergeCell ref="C8:D8"/>
    <mergeCell ref="E8:H8"/>
    <mergeCell ref="G9:H9"/>
    <mergeCell ref="A1:H1"/>
    <mergeCell ref="A2:B2"/>
    <mergeCell ref="C2:D2"/>
    <mergeCell ref="E2:F2"/>
    <mergeCell ref="G2:H2"/>
    <mergeCell ref="A5:B5"/>
    <mergeCell ref="C5:D5"/>
    <mergeCell ref="E5:F5"/>
    <mergeCell ref="G5:H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6"/>
  <sheetViews>
    <sheetView workbookViewId="0">
      <selection activeCell="A6" sqref="A6:H8"/>
    </sheetView>
  </sheetViews>
  <sheetFormatPr defaultColWidth="3.6640625" defaultRowHeight="14.4" x14ac:dyDescent="0.3"/>
  <cols>
    <col min="1" max="1" width="4" bestFit="1" customWidth="1"/>
    <col min="2" max="2" width="7.6640625" bestFit="1" customWidth="1"/>
    <col min="3" max="3" width="12.33203125" bestFit="1" customWidth="1"/>
    <col min="4" max="4" width="13.109375" customWidth="1"/>
    <col min="5" max="5" width="16.109375" customWidth="1"/>
    <col min="6" max="6" width="13.44140625" customWidth="1"/>
    <col min="7" max="7" width="19.44140625" customWidth="1"/>
    <col min="8" max="8" width="4.44140625" bestFit="1" customWidth="1"/>
    <col min="9" max="9" width="7.6640625" bestFit="1" customWidth="1"/>
    <col min="10" max="10" width="4.5546875" bestFit="1" customWidth="1"/>
  </cols>
  <sheetData>
    <row r="1" spans="1:10" s="15" customFormat="1" ht="34.200000000000003" customHeight="1" x14ac:dyDescent="0.25">
      <c r="A1" s="14"/>
      <c r="B1" s="16" t="s">
        <v>7</v>
      </c>
      <c r="C1" s="16" t="s">
        <v>6</v>
      </c>
      <c r="D1" s="16" t="s">
        <v>14</v>
      </c>
      <c r="E1" s="16" t="s">
        <v>15</v>
      </c>
      <c r="F1" s="16" t="s">
        <v>8</v>
      </c>
      <c r="G1" s="17" t="s">
        <v>9</v>
      </c>
      <c r="H1" s="67" t="s">
        <v>13</v>
      </c>
      <c r="I1" s="68"/>
      <c r="J1" s="69"/>
    </row>
    <row r="2" spans="1:10" ht="15" x14ac:dyDescent="0.25">
      <c r="A2" s="20" t="s">
        <v>4</v>
      </c>
      <c r="B2" s="3">
        <v>374</v>
      </c>
      <c r="C2" s="3">
        <v>403</v>
      </c>
      <c r="D2" s="3">
        <v>435</v>
      </c>
      <c r="E2" s="3">
        <v>312</v>
      </c>
      <c r="F2" s="6">
        <v>465</v>
      </c>
      <c r="G2" s="7">
        <v>375</v>
      </c>
      <c r="H2" s="22" t="s">
        <v>10</v>
      </c>
      <c r="I2" s="23" t="s">
        <v>11</v>
      </c>
      <c r="J2" s="24" t="s">
        <v>12</v>
      </c>
    </row>
    <row r="3" spans="1:10" ht="15.75" thickBot="1" x14ac:dyDescent="0.3">
      <c r="A3" s="21" t="s">
        <v>5</v>
      </c>
      <c r="B3" s="9">
        <v>126</v>
      </c>
      <c r="C3" s="9">
        <v>97</v>
      </c>
      <c r="D3" s="9">
        <v>65</v>
      </c>
      <c r="E3" s="9">
        <v>188</v>
      </c>
      <c r="F3" s="9">
        <v>35</v>
      </c>
      <c r="G3" s="10">
        <v>125</v>
      </c>
      <c r="H3" s="11">
        <v>167</v>
      </c>
      <c r="I3" s="12">
        <v>186</v>
      </c>
      <c r="J3" s="13">
        <v>147</v>
      </c>
    </row>
    <row r="6" spans="1:10" ht="14.4" customHeight="1" x14ac:dyDescent="0.25"/>
  </sheetData>
  <mergeCells count="1">
    <mergeCell ref="H1:J1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4:J26"/>
  <sheetViews>
    <sheetView workbookViewId="0">
      <selection activeCell="D6" sqref="D6:G12"/>
    </sheetView>
  </sheetViews>
  <sheetFormatPr defaultRowHeight="14.4" x14ac:dyDescent="0.3"/>
  <cols>
    <col min="6" max="6" width="14.33203125" customWidth="1"/>
  </cols>
  <sheetData>
    <row r="4" spans="4:7" ht="15.75" thickBot="1" x14ac:dyDescent="0.3"/>
    <row r="5" spans="4:7" ht="15.75" thickBot="1" x14ac:dyDescent="0.3">
      <c r="D5" s="73" t="s">
        <v>20</v>
      </c>
      <c r="E5" s="74"/>
      <c r="F5" s="74"/>
      <c r="G5" s="75"/>
    </row>
    <row r="6" spans="4:7" ht="15.75" thickBot="1" x14ac:dyDescent="0.3">
      <c r="D6" s="70" t="s">
        <v>16</v>
      </c>
      <c r="E6" s="71"/>
      <c r="F6" s="72" t="s">
        <v>0</v>
      </c>
      <c r="G6" s="71"/>
    </row>
    <row r="7" spans="4:7" ht="15" x14ac:dyDescent="0.25">
      <c r="D7" s="25" t="s">
        <v>18</v>
      </c>
      <c r="E7" s="5">
        <v>55</v>
      </c>
      <c r="F7" s="25" t="s">
        <v>18</v>
      </c>
      <c r="G7" s="5">
        <v>14.88</v>
      </c>
    </row>
    <row r="8" spans="4:7" ht="15" x14ac:dyDescent="0.25">
      <c r="D8" s="26" t="s">
        <v>19</v>
      </c>
      <c r="E8" s="7">
        <v>61</v>
      </c>
      <c r="F8" s="26" t="s">
        <v>19</v>
      </c>
      <c r="G8" s="7">
        <v>23.27</v>
      </c>
    </row>
    <row r="9" spans="4:7" ht="15" x14ac:dyDescent="0.25">
      <c r="D9" s="27" t="s">
        <v>1</v>
      </c>
      <c r="E9" s="7">
        <v>67</v>
      </c>
      <c r="F9" s="26" t="s">
        <v>1</v>
      </c>
      <c r="G9" s="7">
        <v>26.42</v>
      </c>
    </row>
    <row r="10" spans="4:7" ht="15" x14ac:dyDescent="0.25">
      <c r="D10" s="27" t="s">
        <v>2</v>
      </c>
      <c r="E10" s="7">
        <v>68.56</v>
      </c>
      <c r="F10" s="26" t="s">
        <v>2</v>
      </c>
      <c r="G10" s="7">
        <v>27.55</v>
      </c>
    </row>
    <row r="11" spans="4:7" ht="15" x14ac:dyDescent="0.25">
      <c r="D11" s="27" t="s">
        <v>17</v>
      </c>
      <c r="E11" s="7">
        <v>76</v>
      </c>
      <c r="F11" s="26" t="s">
        <v>17</v>
      </c>
      <c r="G11" s="7">
        <v>30.79</v>
      </c>
    </row>
    <row r="12" spans="4:7" ht="15.75" thickBot="1" x14ac:dyDescent="0.3">
      <c r="D12" s="28" t="s">
        <v>3</v>
      </c>
      <c r="E12" s="10">
        <v>90</v>
      </c>
      <c r="F12" s="8" t="s">
        <v>3</v>
      </c>
      <c r="G12" s="10">
        <v>49.08</v>
      </c>
    </row>
    <row r="13" spans="4:7" ht="15.75" thickBot="1" x14ac:dyDescent="0.3">
      <c r="D13" s="76"/>
      <c r="E13" s="77"/>
      <c r="F13" s="77"/>
      <c r="G13" s="78"/>
    </row>
    <row r="14" spans="4:7" ht="15.75" thickBot="1" x14ac:dyDescent="0.3">
      <c r="D14" s="73" t="s">
        <v>21</v>
      </c>
      <c r="E14" s="74"/>
      <c r="F14" s="74"/>
      <c r="G14" s="75"/>
    </row>
    <row r="15" spans="4:7" ht="15.75" thickBot="1" x14ac:dyDescent="0.3">
      <c r="D15" s="70" t="s">
        <v>16</v>
      </c>
      <c r="E15" s="71"/>
      <c r="F15" s="70" t="s">
        <v>0</v>
      </c>
      <c r="G15" s="71"/>
    </row>
    <row r="16" spans="4:7" ht="15" x14ac:dyDescent="0.25">
      <c r="D16" s="4" t="s">
        <v>22</v>
      </c>
      <c r="E16" s="29">
        <v>70</v>
      </c>
      <c r="F16" s="4" t="s">
        <v>28</v>
      </c>
      <c r="G16" s="29">
        <v>84</v>
      </c>
    </row>
    <row r="17" spans="4:10" ht="15" x14ac:dyDescent="0.25">
      <c r="D17" s="26" t="s">
        <v>23</v>
      </c>
      <c r="E17" s="7">
        <v>94</v>
      </c>
      <c r="F17" s="26" t="s">
        <v>29</v>
      </c>
      <c r="G17" s="7">
        <v>83</v>
      </c>
    </row>
    <row r="18" spans="4:10" ht="15" x14ac:dyDescent="0.25">
      <c r="D18" s="26" t="s">
        <v>24</v>
      </c>
      <c r="E18" s="7">
        <v>70</v>
      </c>
      <c r="F18" s="26" t="s">
        <v>30</v>
      </c>
      <c r="G18" s="7">
        <v>83</v>
      </c>
    </row>
    <row r="19" spans="4:10" ht="15" x14ac:dyDescent="0.25">
      <c r="D19" s="26" t="s">
        <v>25</v>
      </c>
      <c r="E19" s="7">
        <v>92</v>
      </c>
      <c r="F19" s="26" t="s">
        <v>31</v>
      </c>
      <c r="G19" s="7">
        <v>83</v>
      </c>
    </row>
    <row r="20" spans="4:10" ht="15" x14ac:dyDescent="0.25">
      <c r="D20" s="26" t="s">
        <v>26</v>
      </c>
      <c r="E20" s="7">
        <v>84</v>
      </c>
      <c r="F20" s="26" t="s">
        <v>32</v>
      </c>
      <c r="G20" s="7">
        <v>82</v>
      </c>
    </row>
    <row r="21" spans="4:10" ht="15.75" thickBot="1" x14ac:dyDescent="0.3">
      <c r="D21" s="8" t="s">
        <v>27</v>
      </c>
      <c r="E21" s="10">
        <v>90</v>
      </c>
      <c r="F21" s="8" t="s">
        <v>33</v>
      </c>
      <c r="G21" s="10">
        <v>85</v>
      </c>
    </row>
    <row r="25" spans="4:10" ht="15" x14ac:dyDescent="0.25">
      <c r="J25" s="1"/>
    </row>
    <row r="26" spans="4:10" ht="15" x14ac:dyDescent="0.25">
      <c r="J26" s="2"/>
    </row>
  </sheetData>
  <mergeCells count="7">
    <mergeCell ref="D6:E6"/>
    <mergeCell ref="F6:G6"/>
    <mergeCell ref="D5:G5"/>
    <mergeCell ref="D14:G14"/>
    <mergeCell ref="D15:E15"/>
    <mergeCell ref="F15:G15"/>
    <mergeCell ref="D13:G13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4:J49"/>
  <sheetViews>
    <sheetView topLeftCell="A13" workbookViewId="0">
      <selection activeCell="H35" sqref="H35"/>
    </sheetView>
  </sheetViews>
  <sheetFormatPr defaultRowHeight="14.4" x14ac:dyDescent="0.3"/>
  <cols>
    <col min="2" max="2" width="12.88671875" bestFit="1" customWidth="1"/>
    <col min="3" max="3" width="13.33203125" bestFit="1" customWidth="1"/>
    <col min="4" max="4" width="16.33203125" bestFit="1" customWidth="1"/>
  </cols>
  <sheetData>
    <row r="14" spans="2:4" ht="15" x14ac:dyDescent="0.25">
      <c r="C14" t="s">
        <v>44</v>
      </c>
    </row>
    <row r="15" spans="2:4" ht="15.75" thickBot="1" x14ac:dyDescent="0.3"/>
    <row r="16" spans="2:4" ht="15.75" thickBot="1" x14ac:dyDescent="0.3">
      <c r="B16" s="81" t="s">
        <v>112</v>
      </c>
      <c r="C16" s="82"/>
      <c r="D16" s="83"/>
    </row>
    <row r="17" spans="2:10" ht="15" x14ac:dyDescent="0.25">
      <c r="B17" s="33"/>
      <c r="C17" s="34" t="s">
        <v>36</v>
      </c>
      <c r="D17" s="35" t="s">
        <v>37</v>
      </c>
    </row>
    <row r="18" spans="2:10" ht="15" x14ac:dyDescent="0.25">
      <c r="B18" s="36" t="s">
        <v>34</v>
      </c>
      <c r="C18" s="3">
        <v>57</v>
      </c>
      <c r="D18" s="7">
        <v>51</v>
      </c>
      <c r="F18" t="s">
        <v>45</v>
      </c>
      <c r="G18" t="s">
        <v>47</v>
      </c>
    </row>
    <row r="19" spans="2:10" ht="15.75" thickBot="1" x14ac:dyDescent="0.3">
      <c r="B19" s="37" t="s">
        <v>35</v>
      </c>
      <c r="C19" s="9">
        <v>34</v>
      </c>
      <c r="D19" s="10">
        <v>160</v>
      </c>
      <c r="F19" t="s">
        <v>48</v>
      </c>
      <c r="G19" t="s">
        <v>46</v>
      </c>
    </row>
    <row r="20" spans="2:10" ht="15" x14ac:dyDescent="0.25">
      <c r="B20" s="32" t="s">
        <v>38</v>
      </c>
      <c r="C20" s="32" t="s">
        <v>39</v>
      </c>
      <c r="D20" s="32" t="s">
        <v>40</v>
      </c>
      <c r="J20" t="s">
        <v>49</v>
      </c>
    </row>
    <row r="21" spans="2:10" ht="15.75" thickBot="1" x14ac:dyDescent="0.3">
      <c r="B21" s="31">
        <f>(D18+C19)/(C18+D18+C19+D19)</f>
        <v>0.2814569536423841</v>
      </c>
      <c r="C21" s="31">
        <f>(C18+D19)/(C18+D18+D19+C19)</f>
        <v>0.7185430463576159</v>
      </c>
      <c r="D21" s="31">
        <f>D19/(C19+D19)</f>
        <v>0.82474226804123707</v>
      </c>
      <c r="J21" t="s">
        <v>50</v>
      </c>
    </row>
    <row r="22" spans="2:10" ht="15" x14ac:dyDescent="0.25">
      <c r="B22" s="30" t="s">
        <v>41</v>
      </c>
      <c r="C22" s="30" t="s">
        <v>42</v>
      </c>
      <c r="D22" s="30" t="s">
        <v>43</v>
      </c>
    </row>
    <row r="23" spans="2:10" ht="15.75" thickBot="1" x14ac:dyDescent="0.3">
      <c r="B23" s="50">
        <f>C18/(C18+D19)</f>
        <v>0.26267281105990781</v>
      </c>
      <c r="C23" s="50">
        <f>D19/(D19+D18)</f>
        <v>0.75829383886255919</v>
      </c>
      <c r="D23" s="50">
        <f>D18/(C18+D18)</f>
        <v>0.47222222222222221</v>
      </c>
    </row>
    <row r="24" spans="2:10" ht="15.75" thickBot="1" x14ac:dyDescent="0.3">
      <c r="B24" s="79" t="s">
        <v>115</v>
      </c>
      <c r="C24" s="80"/>
      <c r="D24" s="51">
        <v>-289</v>
      </c>
    </row>
    <row r="28" spans="2:10" ht="15.75" thickBot="1" x14ac:dyDescent="0.3"/>
    <row r="29" spans="2:10" ht="15.75" thickBot="1" x14ac:dyDescent="0.3">
      <c r="B29" s="81" t="s">
        <v>113</v>
      </c>
      <c r="C29" s="82"/>
      <c r="D29" s="83"/>
    </row>
    <row r="30" spans="2:10" ht="15" x14ac:dyDescent="0.25">
      <c r="B30" s="33"/>
      <c r="C30" s="34" t="s">
        <v>36</v>
      </c>
      <c r="D30" s="35" t="s">
        <v>37</v>
      </c>
    </row>
    <row r="31" spans="2:10" ht="15" x14ac:dyDescent="0.25">
      <c r="B31" s="36" t="s">
        <v>34</v>
      </c>
      <c r="C31" s="3">
        <v>93</v>
      </c>
      <c r="D31" s="3">
        <v>15</v>
      </c>
    </row>
    <row r="32" spans="2:10" ht="15.75" thickBot="1" x14ac:dyDescent="0.3">
      <c r="B32" s="38" t="s">
        <v>35</v>
      </c>
      <c r="C32" s="39">
        <v>96</v>
      </c>
      <c r="D32" s="39">
        <v>98</v>
      </c>
    </row>
    <row r="33" spans="2:4" ht="15" x14ac:dyDescent="0.25">
      <c r="B33" s="30" t="s">
        <v>38</v>
      </c>
      <c r="C33" s="30" t="s">
        <v>39</v>
      </c>
      <c r="D33" s="30" t="s">
        <v>40</v>
      </c>
    </row>
    <row r="34" spans="2:4" ht="15.75" thickBot="1" x14ac:dyDescent="0.3">
      <c r="B34" s="31">
        <f>(D31+C32)/(C31+D31+C32+D32)</f>
        <v>0.36754966887417218</v>
      </c>
      <c r="C34" s="31">
        <f>(C31+D32)/(C31+D31+D32+C32)</f>
        <v>0.63245033112582782</v>
      </c>
      <c r="D34" s="31">
        <f>D32/(C32+D32)</f>
        <v>0.50515463917525771</v>
      </c>
    </row>
    <row r="35" spans="2:4" ht="15" x14ac:dyDescent="0.25">
      <c r="B35" s="30" t="s">
        <v>41</v>
      </c>
      <c r="C35" s="30" t="s">
        <v>42</v>
      </c>
      <c r="D35" s="30" t="s">
        <v>43</v>
      </c>
    </row>
    <row r="36" spans="2:4" ht="15.75" thickBot="1" x14ac:dyDescent="0.3">
      <c r="B36" s="31">
        <f>C31/(C31+D32)</f>
        <v>0.48691099476439792</v>
      </c>
      <c r="C36" s="31">
        <f>D32/(D32+D31)</f>
        <v>0.86725663716814161</v>
      </c>
      <c r="D36" s="31">
        <f>D31/(C31+D31)</f>
        <v>0.1388888888888889</v>
      </c>
    </row>
    <row r="37" spans="2:4" ht="15.75" thickBot="1" x14ac:dyDescent="0.3">
      <c r="B37" s="79" t="s">
        <v>115</v>
      </c>
      <c r="C37" s="80"/>
      <c r="D37" s="51">
        <v>-171</v>
      </c>
    </row>
    <row r="40" spans="2:4" ht="15.75" thickBot="1" x14ac:dyDescent="0.3"/>
    <row r="41" spans="2:4" ht="15.75" thickBot="1" x14ac:dyDescent="0.3">
      <c r="B41" s="81" t="s">
        <v>114</v>
      </c>
      <c r="C41" s="82"/>
      <c r="D41" s="83"/>
    </row>
    <row r="42" spans="2:4" ht="15" x14ac:dyDescent="0.25">
      <c r="B42" s="33"/>
      <c r="C42" s="34" t="s">
        <v>36</v>
      </c>
      <c r="D42" s="35" t="s">
        <v>37</v>
      </c>
    </row>
    <row r="43" spans="2:4" ht="15" x14ac:dyDescent="0.25">
      <c r="B43" s="36" t="s">
        <v>34</v>
      </c>
      <c r="C43" s="3">
        <v>9</v>
      </c>
      <c r="D43" s="7">
        <v>99</v>
      </c>
    </row>
    <row r="44" spans="2:4" ht="15.75" thickBot="1" x14ac:dyDescent="0.3">
      <c r="B44" s="37" t="s">
        <v>35</v>
      </c>
      <c r="C44" s="9">
        <v>2</v>
      </c>
      <c r="D44" s="10">
        <v>192</v>
      </c>
    </row>
    <row r="45" spans="2:4" ht="15" x14ac:dyDescent="0.25">
      <c r="B45" s="32" t="s">
        <v>38</v>
      </c>
      <c r="C45" s="32" t="s">
        <v>39</v>
      </c>
      <c r="D45" s="32" t="s">
        <v>40</v>
      </c>
    </row>
    <row r="46" spans="2:4" ht="15.75" thickBot="1" x14ac:dyDescent="0.3">
      <c r="B46" s="31">
        <f>(D43+C44)/(C43+D43+C44+D44)</f>
        <v>0.33443708609271522</v>
      </c>
      <c r="C46" s="31">
        <f>(C43+D44)/(C43+D43+D44+C44)</f>
        <v>0.66556291390728473</v>
      </c>
      <c r="D46" s="31">
        <f>D44/(C44+D44)</f>
        <v>0.98969072164948457</v>
      </c>
    </row>
    <row r="47" spans="2:4" ht="15" x14ac:dyDescent="0.25">
      <c r="B47" s="30" t="s">
        <v>41</v>
      </c>
      <c r="C47" s="30" t="s">
        <v>42</v>
      </c>
      <c r="D47" s="30" t="s">
        <v>43</v>
      </c>
    </row>
    <row r="48" spans="2:4" ht="15.75" thickBot="1" x14ac:dyDescent="0.3">
      <c r="B48" s="31">
        <f>C43/(C43+D44)</f>
        <v>4.4776119402985072E-2</v>
      </c>
      <c r="C48" s="31">
        <f>D44/(D44+D43)</f>
        <v>0.65979381443298968</v>
      </c>
      <c r="D48" s="31">
        <f>D43/(C43+D43)</f>
        <v>0.91666666666666663</v>
      </c>
    </row>
    <row r="49" spans="2:4" ht="15.75" thickBot="1" x14ac:dyDescent="0.3">
      <c r="B49" s="79" t="s">
        <v>115</v>
      </c>
      <c r="C49" s="80"/>
      <c r="D49" s="51">
        <v>-497</v>
      </c>
    </row>
  </sheetData>
  <mergeCells count="6">
    <mergeCell ref="B24:C24"/>
    <mergeCell ref="B37:C37"/>
    <mergeCell ref="B49:C49"/>
    <mergeCell ref="B16:D16"/>
    <mergeCell ref="B29:D29"/>
    <mergeCell ref="B41:D4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8"/>
  <sheetViews>
    <sheetView workbookViewId="0">
      <selection activeCell="C13" sqref="C13:D15"/>
    </sheetView>
  </sheetViews>
  <sheetFormatPr defaultRowHeight="14.4" x14ac:dyDescent="0.3"/>
  <cols>
    <col min="1" max="1" width="4" bestFit="1" customWidth="1"/>
    <col min="2" max="2" width="6" bestFit="1" customWidth="1"/>
    <col min="4" max="4" width="10.5546875" bestFit="1" customWidth="1"/>
    <col min="5" max="5" width="7.44140625" customWidth="1"/>
    <col min="6" max="6" width="7.6640625" customWidth="1"/>
    <col min="7" max="7" width="9.88671875" customWidth="1"/>
    <col min="8" max="8" width="11.6640625" customWidth="1"/>
    <col min="9" max="9" width="14.33203125" customWidth="1"/>
    <col min="12" max="12" width="19" customWidth="1"/>
    <col min="13" max="13" width="7.44140625" customWidth="1"/>
    <col min="14" max="14" width="11.44140625" customWidth="1"/>
    <col min="15" max="15" width="8.33203125" customWidth="1"/>
  </cols>
  <sheetData>
    <row r="1" spans="1:15" ht="15.75" thickBot="1" x14ac:dyDescent="0.3">
      <c r="A1" s="84" t="s">
        <v>52</v>
      </c>
      <c r="B1" s="85"/>
      <c r="C1" s="85"/>
      <c r="D1" s="86"/>
      <c r="E1" s="84" t="s">
        <v>57</v>
      </c>
      <c r="F1" s="85"/>
      <c r="G1" s="85"/>
      <c r="H1" s="85"/>
      <c r="I1" s="86"/>
      <c r="L1" s="84" t="s">
        <v>63</v>
      </c>
      <c r="M1" s="86" t="s">
        <v>63</v>
      </c>
      <c r="N1" s="84" t="s">
        <v>83</v>
      </c>
      <c r="O1" s="86"/>
    </row>
    <row r="2" spans="1:15" ht="30" x14ac:dyDescent="0.25">
      <c r="A2" s="40" t="s">
        <v>53</v>
      </c>
      <c r="B2" s="41" t="s">
        <v>54</v>
      </c>
      <c r="C2" s="41" t="s">
        <v>55</v>
      </c>
      <c r="D2" s="42" t="s">
        <v>56</v>
      </c>
      <c r="E2" s="40" t="s">
        <v>58</v>
      </c>
      <c r="F2" s="41" t="s">
        <v>59</v>
      </c>
      <c r="G2" s="41" t="s">
        <v>60</v>
      </c>
      <c r="H2" s="41" t="s">
        <v>61</v>
      </c>
      <c r="I2" s="42" t="s">
        <v>62</v>
      </c>
      <c r="L2" s="43" t="s">
        <v>64</v>
      </c>
      <c r="M2" s="5">
        <v>280</v>
      </c>
      <c r="N2" s="43" t="s">
        <v>84</v>
      </c>
      <c r="O2" s="5">
        <v>310</v>
      </c>
    </row>
    <row r="3" spans="1:15" ht="15" thickBot="1" x14ac:dyDescent="0.35">
      <c r="A3" s="11">
        <v>274</v>
      </c>
      <c r="B3" s="12">
        <v>63</v>
      </c>
      <c r="C3" s="12">
        <v>269</v>
      </c>
      <c r="D3" s="13">
        <v>394</v>
      </c>
      <c r="E3" s="11">
        <v>49</v>
      </c>
      <c r="F3" s="12">
        <v>293</v>
      </c>
      <c r="G3" s="12">
        <v>88</v>
      </c>
      <c r="H3" s="12">
        <v>530</v>
      </c>
      <c r="I3" s="13">
        <v>40</v>
      </c>
      <c r="L3" s="44" t="s">
        <v>65</v>
      </c>
      <c r="M3" s="7">
        <v>234</v>
      </c>
      <c r="N3" s="89" t="s">
        <v>85</v>
      </c>
      <c r="O3" s="87">
        <v>50</v>
      </c>
    </row>
    <row r="4" spans="1:15" x14ac:dyDescent="0.3">
      <c r="L4" s="44" t="s">
        <v>66</v>
      </c>
      <c r="M4" s="7">
        <v>181</v>
      </c>
      <c r="N4" s="92"/>
      <c r="O4" s="88"/>
    </row>
    <row r="5" spans="1:15" x14ac:dyDescent="0.3">
      <c r="L5" s="44" t="s">
        <v>67</v>
      </c>
      <c r="M5" s="7">
        <v>103</v>
      </c>
      <c r="N5" s="89" t="s">
        <v>86</v>
      </c>
      <c r="O5" s="87">
        <v>92</v>
      </c>
    </row>
    <row r="6" spans="1:15" x14ac:dyDescent="0.3">
      <c r="L6" s="44" t="s">
        <v>68</v>
      </c>
      <c r="M6" s="7">
        <v>97</v>
      </c>
      <c r="N6" s="92"/>
      <c r="O6" s="88"/>
    </row>
    <row r="7" spans="1:15" x14ac:dyDescent="0.3">
      <c r="L7" s="44" t="s">
        <v>69</v>
      </c>
      <c r="M7" s="7">
        <v>50</v>
      </c>
      <c r="N7" s="89" t="s">
        <v>87</v>
      </c>
      <c r="O7" s="87">
        <v>548</v>
      </c>
    </row>
    <row r="8" spans="1:15" ht="15" thickBot="1" x14ac:dyDescent="0.35">
      <c r="L8" s="45" t="s">
        <v>70</v>
      </c>
      <c r="M8" s="10">
        <v>55</v>
      </c>
      <c r="N8" s="90"/>
      <c r="O8" s="91"/>
    </row>
    <row r="9" spans="1:15" ht="15.75" thickBot="1" x14ac:dyDescent="0.3">
      <c r="L9" s="84" t="s">
        <v>71</v>
      </c>
      <c r="M9" s="86" t="s">
        <v>63</v>
      </c>
      <c r="N9" s="84" t="s">
        <v>77</v>
      </c>
      <c r="O9" s="86" t="s">
        <v>63</v>
      </c>
    </row>
    <row r="10" spans="1:15" ht="15" x14ac:dyDescent="0.25">
      <c r="L10" s="43" t="s">
        <v>72</v>
      </c>
      <c r="M10" s="5">
        <v>603</v>
      </c>
      <c r="N10" s="43" t="s">
        <v>78</v>
      </c>
      <c r="O10" s="5">
        <v>172</v>
      </c>
    </row>
    <row r="11" spans="1:15" ht="15" x14ac:dyDescent="0.25">
      <c r="L11" s="44" t="s">
        <v>73</v>
      </c>
      <c r="M11" s="7">
        <v>48</v>
      </c>
      <c r="N11" s="44" t="s">
        <v>79</v>
      </c>
      <c r="O11" s="7">
        <v>253</v>
      </c>
    </row>
    <row r="12" spans="1:15" ht="15.75" thickBot="1" x14ac:dyDescent="0.3">
      <c r="L12" s="44" t="s">
        <v>74</v>
      </c>
      <c r="M12" s="7">
        <v>103</v>
      </c>
      <c r="N12" s="44" t="s">
        <v>80</v>
      </c>
      <c r="O12" s="7">
        <v>339</v>
      </c>
    </row>
    <row r="13" spans="1:15" ht="15.75" thickBot="1" x14ac:dyDescent="0.3">
      <c r="C13" s="93" t="s">
        <v>122</v>
      </c>
      <c r="D13" s="94"/>
      <c r="L13" s="44" t="s">
        <v>75</v>
      </c>
      <c r="M13" s="7">
        <v>63</v>
      </c>
      <c r="N13" s="44" t="s">
        <v>81</v>
      </c>
      <c r="O13" s="7">
        <v>174</v>
      </c>
    </row>
    <row r="14" spans="1:15" ht="30.75" thickBot="1" x14ac:dyDescent="0.3">
      <c r="C14" s="43" t="s">
        <v>123</v>
      </c>
      <c r="D14" s="46">
        <v>274</v>
      </c>
      <c r="L14" s="44" t="s">
        <v>76</v>
      </c>
      <c r="M14" s="7">
        <v>183</v>
      </c>
      <c r="N14" s="44" t="s">
        <v>82</v>
      </c>
      <c r="O14" s="7">
        <v>62</v>
      </c>
    </row>
    <row r="15" spans="1:15" ht="15.75" thickBot="1" x14ac:dyDescent="0.3">
      <c r="C15" s="48" t="s">
        <v>124</v>
      </c>
      <c r="D15" s="49">
        <v>63</v>
      </c>
      <c r="L15" s="84" t="s">
        <v>88</v>
      </c>
      <c r="M15" s="86" t="s">
        <v>63</v>
      </c>
      <c r="N15" s="84" t="s">
        <v>92</v>
      </c>
      <c r="O15" s="86"/>
    </row>
    <row r="16" spans="1:15" ht="15" x14ac:dyDescent="0.25">
      <c r="L16" s="43" t="s">
        <v>89</v>
      </c>
      <c r="M16" s="5">
        <v>41</v>
      </c>
      <c r="N16" s="43" t="s">
        <v>93</v>
      </c>
      <c r="O16" s="5">
        <v>332</v>
      </c>
    </row>
    <row r="17" spans="12:15" ht="30" x14ac:dyDescent="0.25">
      <c r="L17" s="44" t="s">
        <v>90</v>
      </c>
      <c r="M17" s="7">
        <v>52</v>
      </c>
      <c r="N17" s="44" t="s">
        <v>94</v>
      </c>
      <c r="O17" s="7">
        <v>232</v>
      </c>
    </row>
    <row r="18" spans="12:15" x14ac:dyDescent="0.3">
      <c r="L18" s="89" t="s">
        <v>91</v>
      </c>
      <c r="M18" s="87">
        <v>907</v>
      </c>
      <c r="N18" s="44" t="s">
        <v>95</v>
      </c>
      <c r="O18" s="7">
        <v>154</v>
      </c>
    </row>
    <row r="19" spans="12:15" ht="15" thickBot="1" x14ac:dyDescent="0.35">
      <c r="L19" s="92"/>
      <c r="M19" s="88"/>
      <c r="N19" s="44" t="s">
        <v>96</v>
      </c>
      <c r="O19" s="7">
        <v>282</v>
      </c>
    </row>
    <row r="20" spans="12:15" ht="15.75" thickBot="1" x14ac:dyDescent="0.3">
      <c r="L20" s="84" t="s">
        <v>97</v>
      </c>
      <c r="M20" s="86" t="s">
        <v>63</v>
      </c>
      <c r="N20" s="84" t="s">
        <v>101</v>
      </c>
      <c r="O20" s="86" t="s">
        <v>63</v>
      </c>
    </row>
    <row r="21" spans="12:15" ht="15" x14ac:dyDescent="0.25">
      <c r="L21" s="43" t="s">
        <v>98</v>
      </c>
      <c r="M21" s="5">
        <v>139</v>
      </c>
      <c r="N21" s="43" t="s">
        <v>102</v>
      </c>
      <c r="O21" s="5">
        <v>108</v>
      </c>
    </row>
    <row r="22" spans="12:15" ht="15" x14ac:dyDescent="0.25">
      <c r="L22" s="44" t="s">
        <v>99</v>
      </c>
      <c r="M22" s="7">
        <v>814</v>
      </c>
      <c r="N22" s="44" t="s">
        <v>103</v>
      </c>
      <c r="O22" s="7">
        <v>713</v>
      </c>
    </row>
    <row r="23" spans="12:15" x14ac:dyDescent="0.3">
      <c r="L23" s="89" t="s">
        <v>100</v>
      </c>
      <c r="M23" s="87">
        <v>47</v>
      </c>
      <c r="N23" s="89" t="s">
        <v>104</v>
      </c>
      <c r="O23" s="87">
        <v>179</v>
      </c>
    </row>
    <row r="24" spans="12:15" ht="15" thickBot="1" x14ac:dyDescent="0.35">
      <c r="L24" s="92"/>
      <c r="M24" s="88"/>
      <c r="N24" s="92"/>
      <c r="O24" s="88"/>
    </row>
    <row r="25" spans="12:15" ht="15" customHeight="1" thickBot="1" x14ac:dyDescent="0.3">
      <c r="L25" s="93" t="s">
        <v>52</v>
      </c>
      <c r="M25" s="94"/>
      <c r="N25" s="93" t="s">
        <v>57</v>
      </c>
      <c r="O25" s="94"/>
    </row>
    <row r="26" spans="12:15" ht="15" x14ac:dyDescent="0.25">
      <c r="L26" s="43" t="s">
        <v>53</v>
      </c>
      <c r="M26" s="46">
        <v>274</v>
      </c>
      <c r="N26" s="43" t="s">
        <v>58</v>
      </c>
      <c r="O26" s="46">
        <v>49</v>
      </c>
    </row>
    <row r="27" spans="12:15" ht="15" x14ac:dyDescent="0.25">
      <c r="L27" s="44" t="s">
        <v>54</v>
      </c>
      <c r="M27" s="47">
        <v>63</v>
      </c>
      <c r="N27" s="44" t="s">
        <v>59</v>
      </c>
      <c r="O27" s="47">
        <v>293</v>
      </c>
    </row>
    <row r="28" spans="12:15" ht="30" x14ac:dyDescent="0.25">
      <c r="L28" s="44" t="s">
        <v>55</v>
      </c>
      <c r="M28" s="47">
        <v>269</v>
      </c>
      <c r="N28" s="44" t="s">
        <v>60</v>
      </c>
      <c r="O28" s="47">
        <v>88</v>
      </c>
    </row>
    <row r="29" spans="12:15" x14ac:dyDescent="0.3">
      <c r="L29" s="95" t="s">
        <v>56</v>
      </c>
      <c r="M29" s="97">
        <v>394</v>
      </c>
      <c r="N29" s="44" t="s">
        <v>61</v>
      </c>
      <c r="O29" s="47">
        <v>530</v>
      </c>
    </row>
    <row r="30" spans="12:15" ht="43.8" thickBot="1" x14ac:dyDescent="0.35">
      <c r="L30" s="96"/>
      <c r="M30" s="98"/>
      <c r="N30" s="45" t="s">
        <v>62</v>
      </c>
      <c r="O30" s="13">
        <v>40</v>
      </c>
    </row>
    <row r="35" spans="8:8" x14ac:dyDescent="0.3">
      <c r="H35" t="s">
        <v>105</v>
      </c>
    </row>
    <row r="36" spans="8:8" x14ac:dyDescent="0.3">
      <c r="H36" t="s">
        <v>106</v>
      </c>
    </row>
    <row r="37" spans="8:8" x14ac:dyDescent="0.3">
      <c r="H37" t="s">
        <v>107</v>
      </c>
    </row>
    <row r="38" spans="8:8" x14ac:dyDescent="0.3">
      <c r="H38" t="s">
        <v>108</v>
      </c>
    </row>
  </sheetData>
  <mergeCells count="27">
    <mergeCell ref="C13:D13"/>
    <mergeCell ref="L25:M25"/>
    <mergeCell ref="N25:O25"/>
    <mergeCell ref="L29:L30"/>
    <mergeCell ref="M29:M30"/>
    <mergeCell ref="L20:M20"/>
    <mergeCell ref="L23:L24"/>
    <mergeCell ref="M23:M24"/>
    <mergeCell ref="N20:O20"/>
    <mergeCell ref="N23:N24"/>
    <mergeCell ref="O23:O24"/>
    <mergeCell ref="L18:L19"/>
    <mergeCell ref="M18:M19"/>
    <mergeCell ref="L15:M15"/>
    <mergeCell ref="N15:O15"/>
    <mergeCell ref="A1:D1"/>
    <mergeCell ref="E1:I1"/>
    <mergeCell ref="L1:M1"/>
    <mergeCell ref="L9:M9"/>
    <mergeCell ref="O5:O6"/>
    <mergeCell ref="N7:N8"/>
    <mergeCell ref="O7:O8"/>
    <mergeCell ref="N9:O9"/>
    <mergeCell ref="N1:O1"/>
    <mergeCell ref="N3:N4"/>
    <mergeCell ref="O3:O4"/>
    <mergeCell ref="N5:N6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4"/>
  <sheetViews>
    <sheetView workbookViewId="0">
      <selection sqref="A1:D14"/>
    </sheetView>
  </sheetViews>
  <sheetFormatPr defaultRowHeight="14.4" x14ac:dyDescent="0.3"/>
  <sheetData>
    <row r="1" spans="1:4" ht="15.75" thickBot="1" x14ac:dyDescent="0.3">
      <c r="A1" s="70" t="s">
        <v>16</v>
      </c>
      <c r="B1" s="71"/>
      <c r="C1" s="72" t="s">
        <v>109</v>
      </c>
      <c r="D1" s="71"/>
    </row>
    <row r="2" spans="1:4" ht="15" x14ac:dyDescent="0.25">
      <c r="A2" s="25" t="s">
        <v>18</v>
      </c>
      <c r="B2" s="5">
        <v>19</v>
      </c>
      <c r="C2" s="25" t="s">
        <v>18</v>
      </c>
      <c r="D2" s="5">
        <v>4</v>
      </c>
    </row>
    <row r="3" spans="1:4" ht="15" x14ac:dyDescent="0.25">
      <c r="A3" s="26" t="s">
        <v>19</v>
      </c>
      <c r="B3" s="7">
        <v>27</v>
      </c>
      <c r="C3" s="26" t="s">
        <v>19</v>
      </c>
      <c r="D3" s="7">
        <v>12</v>
      </c>
    </row>
    <row r="4" spans="1:4" ht="15" x14ac:dyDescent="0.25">
      <c r="A4" s="27" t="s">
        <v>1</v>
      </c>
      <c r="B4" s="7">
        <v>33</v>
      </c>
      <c r="C4" s="26" t="s">
        <v>1</v>
      </c>
      <c r="D4" s="7">
        <v>18</v>
      </c>
    </row>
    <row r="5" spans="1:4" ht="15" x14ac:dyDescent="0.25">
      <c r="A5" s="27" t="s">
        <v>2</v>
      </c>
      <c r="B5" s="7">
        <v>35.549999999999997</v>
      </c>
      <c r="C5" s="26" t="s">
        <v>2</v>
      </c>
      <c r="D5" s="7">
        <v>20.9</v>
      </c>
    </row>
    <row r="6" spans="1:4" ht="15" x14ac:dyDescent="0.25">
      <c r="A6" s="27" t="s">
        <v>17</v>
      </c>
      <c r="B6" s="7">
        <v>42</v>
      </c>
      <c r="C6" s="26" t="s">
        <v>17</v>
      </c>
      <c r="D6" s="7">
        <v>24</v>
      </c>
    </row>
    <row r="7" spans="1:4" ht="15.75" thickBot="1" x14ac:dyDescent="0.3">
      <c r="A7" s="28" t="s">
        <v>3</v>
      </c>
      <c r="B7" s="10">
        <v>75</v>
      </c>
      <c r="C7" s="8" t="s">
        <v>3</v>
      </c>
      <c r="D7" s="10">
        <v>72</v>
      </c>
    </row>
    <row r="8" spans="1:4" ht="15.75" thickBot="1" x14ac:dyDescent="0.3">
      <c r="A8" s="70" t="s">
        <v>110</v>
      </c>
      <c r="B8" s="71"/>
      <c r="C8" s="72" t="s">
        <v>111</v>
      </c>
      <c r="D8" s="71"/>
    </row>
    <row r="9" spans="1:4" ht="15" x14ac:dyDescent="0.25">
      <c r="A9" s="25" t="s">
        <v>18</v>
      </c>
      <c r="B9" s="5">
        <v>250</v>
      </c>
      <c r="C9" s="25" t="s">
        <v>18</v>
      </c>
      <c r="D9" s="5">
        <v>1</v>
      </c>
    </row>
    <row r="10" spans="1:4" ht="15" x14ac:dyDescent="0.25">
      <c r="A10" s="26" t="s">
        <v>19</v>
      </c>
      <c r="B10" s="7">
        <v>1366</v>
      </c>
      <c r="C10" s="26" t="s">
        <v>19</v>
      </c>
      <c r="D10" s="7">
        <v>2</v>
      </c>
    </row>
    <row r="11" spans="1:4" ht="15" x14ac:dyDescent="0.25">
      <c r="A11" s="27" t="s">
        <v>1</v>
      </c>
      <c r="B11" s="7">
        <v>2320</v>
      </c>
      <c r="C11" s="26" t="s">
        <v>1</v>
      </c>
      <c r="D11" s="7">
        <v>3</v>
      </c>
    </row>
    <row r="12" spans="1:4" ht="15" x14ac:dyDescent="0.25">
      <c r="A12" s="27" t="s">
        <v>2</v>
      </c>
      <c r="B12" s="7">
        <v>3271</v>
      </c>
      <c r="C12" s="26" t="s">
        <v>2</v>
      </c>
      <c r="D12" s="7">
        <v>2.8450000000000002</v>
      </c>
    </row>
    <row r="13" spans="1:4" ht="15" x14ac:dyDescent="0.25">
      <c r="A13" s="27" t="s">
        <v>17</v>
      </c>
      <c r="B13" s="7">
        <v>3972</v>
      </c>
      <c r="C13" s="26" t="s">
        <v>17</v>
      </c>
      <c r="D13" s="7">
        <v>4</v>
      </c>
    </row>
    <row r="14" spans="1:4" ht="15.75" thickBot="1" x14ac:dyDescent="0.3">
      <c r="A14" s="28" t="s">
        <v>3</v>
      </c>
      <c r="B14" s="10">
        <v>18424</v>
      </c>
      <c r="C14" s="8" t="s">
        <v>3</v>
      </c>
      <c r="D14" s="10">
        <v>4</v>
      </c>
    </row>
  </sheetData>
  <mergeCells count="4">
    <mergeCell ref="A1:B1"/>
    <mergeCell ref="C1:D1"/>
    <mergeCell ref="A8:B8"/>
    <mergeCell ref="C8:D8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P74"/>
  <sheetViews>
    <sheetView workbookViewId="0">
      <selection activeCell="G42" sqref="G42"/>
    </sheetView>
  </sheetViews>
  <sheetFormatPr defaultRowHeight="14.4" x14ac:dyDescent="0.3"/>
  <cols>
    <col min="2" max="2" width="12.88671875" bestFit="1" customWidth="1"/>
    <col min="3" max="3" width="13.33203125" bestFit="1" customWidth="1"/>
    <col min="4" max="4" width="16.33203125" bestFit="1" customWidth="1"/>
  </cols>
  <sheetData>
    <row r="3" spans="2:16" ht="15.75" thickBot="1" x14ac:dyDescent="0.3"/>
    <row r="4" spans="2:16" ht="15.75" thickBot="1" x14ac:dyDescent="0.3">
      <c r="B4" s="81" t="s">
        <v>116</v>
      </c>
      <c r="C4" s="82"/>
      <c r="D4" s="83"/>
    </row>
    <row r="5" spans="2:16" ht="15" x14ac:dyDescent="0.25">
      <c r="B5" s="33"/>
      <c r="C5" s="34" t="s">
        <v>36</v>
      </c>
      <c r="D5" s="35" t="s">
        <v>37</v>
      </c>
      <c r="P5">
        <v>1</v>
      </c>
    </row>
    <row r="6" spans="2:16" ht="15" x14ac:dyDescent="0.25">
      <c r="B6" s="36" t="s">
        <v>34</v>
      </c>
      <c r="C6" s="3">
        <v>268</v>
      </c>
      <c r="D6" s="7">
        <v>31</v>
      </c>
    </row>
    <row r="7" spans="2:16" ht="15.75" thickBot="1" x14ac:dyDescent="0.3">
      <c r="B7" s="37" t="s">
        <v>35</v>
      </c>
      <c r="C7" s="9">
        <v>0</v>
      </c>
      <c r="D7" s="10">
        <v>16</v>
      </c>
    </row>
    <row r="8" spans="2:16" ht="15" x14ac:dyDescent="0.25">
      <c r="B8" s="30" t="s">
        <v>38</v>
      </c>
      <c r="C8" s="30" t="s">
        <v>39</v>
      </c>
      <c r="D8" s="30" t="s">
        <v>40</v>
      </c>
    </row>
    <row r="9" spans="2:16" ht="15.75" thickBot="1" x14ac:dyDescent="0.3">
      <c r="B9" s="31">
        <f>(D6+C7)/(C6+D6+C7+D7)</f>
        <v>9.841269841269841E-2</v>
      </c>
      <c r="C9" s="52">
        <f>(C6+D7)/(C6+D6+D7+C7)</f>
        <v>0.9015873015873016</v>
      </c>
      <c r="D9" s="31">
        <f>D7/(C7+D7)</f>
        <v>1</v>
      </c>
    </row>
    <row r="10" spans="2:16" ht="15" x14ac:dyDescent="0.25">
      <c r="B10" s="30" t="s">
        <v>41</v>
      </c>
      <c r="C10" s="30" t="s">
        <v>42</v>
      </c>
      <c r="D10" s="30" t="s">
        <v>120</v>
      </c>
    </row>
    <row r="11" spans="2:16" ht="15.75" thickBot="1" x14ac:dyDescent="0.3">
      <c r="B11" s="31">
        <f>C6/(C6+D7)</f>
        <v>0.94366197183098588</v>
      </c>
      <c r="C11" s="31">
        <f>D7/(D7+D6)</f>
        <v>0.34042553191489361</v>
      </c>
      <c r="D11" s="31">
        <f>(D7)/(D7+C7)</f>
        <v>1</v>
      </c>
    </row>
    <row r="12" spans="2:16" ht="15.75" thickBot="1" x14ac:dyDescent="0.3">
      <c r="B12" s="53"/>
      <c r="C12" s="54"/>
      <c r="D12" s="55"/>
    </row>
    <row r="13" spans="2:16" ht="15.75" thickBot="1" x14ac:dyDescent="0.3">
      <c r="B13" s="81" t="s">
        <v>121</v>
      </c>
      <c r="C13" s="82"/>
      <c r="D13" s="83"/>
    </row>
    <row r="14" spans="2:16" ht="15" x14ac:dyDescent="0.25">
      <c r="B14" s="33"/>
      <c r="C14" s="34" t="s">
        <v>36</v>
      </c>
      <c r="D14" s="35" t="s">
        <v>37</v>
      </c>
    </row>
    <row r="15" spans="2:16" ht="15" x14ac:dyDescent="0.25">
      <c r="B15" s="36" t="s">
        <v>34</v>
      </c>
      <c r="C15" s="3">
        <v>131</v>
      </c>
      <c r="D15" s="7">
        <v>30</v>
      </c>
    </row>
    <row r="16" spans="2:16" ht="15.75" thickBot="1" x14ac:dyDescent="0.3">
      <c r="B16" s="37" t="s">
        <v>35</v>
      </c>
      <c r="C16" s="9">
        <v>0</v>
      </c>
      <c r="D16" s="10">
        <v>5</v>
      </c>
    </row>
    <row r="17" spans="2:4" ht="15" x14ac:dyDescent="0.25">
      <c r="B17" s="30" t="s">
        <v>38</v>
      </c>
      <c r="C17" s="30" t="s">
        <v>39</v>
      </c>
      <c r="D17" s="30" t="s">
        <v>40</v>
      </c>
    </row>
    <row r="18" spans="2:4" ht="15.75" thickBot="1" x14ac:dyDescent="0.3">
      <c r="B18" s="31">
        <f>(D15+C16)/(C15+D15+C16+D16)</f>
        <v>0.18072289156626506</v>
      </c>
      <c r="C18" s="52">
        <f>(C15+D16)/(C15+D15+D16+C16)</f>
        <v>0.81927710843373491</v>
      </c>
      <c r="D18" s="31">
        <f>D16/(C16+D16)</f>
        <v>1</v>
      </c>
    </row>
    <row r="19" spans="2:4" ht="15" x14ac:dyDescent="0.25">
      <c r="B19" s="30" t="s">
        <v>41</v>
      </c>
      <c r="C19" s="30" t="s">
        <v>42</v>
      </c>
      <c r="D19" s="30" t="s">
        <v>120</v>
      </c>
    </row>
    <row r="20" spans="2:4" ht="15.75" thickBot="1" x14ac:dyDescent="0.3">
      <c r="B20" s="31">
        <f>C15/(C15+D16)</f>
        <v>0.96323529411764708</v>
      </c>
      <c r="C20" s="31">
        <f>D16/(D16+D15)</f>
        <v>0.14285714285714285</v>
      </c>
      <c r="D20" s="31">
        <f>(D16)/(D16+C16)</f>
        <v>1</v>
      </c>
    </row>
    <row r="21" spans="2:4" ht="15.75" thickBot="1" x14ac:dyDescent="0.3"/>
    <row r="22" spans="2:4" ht="15.75" thickBot="1" x14ac:dyDescent="0.3">
      <c r="B22" s="81" t="s">
        <v>118</v>
      </c>
      <c r="C22" s="82"/>
      <c r="D22" s="83"/>
    </row>
    <row r="23" spans="2:4" ht="15" x14ac:dyDescent="0.25">
      <c r="B23" s="33"/>
      <c r="C23" s="34" t="s">
        <v>36</v>
      </c>
      <c r="D23" s="35" t="s">
        <v>37</v>
      </c>
    </row>
    <row r="24" spans="2:4" ht="15" x14ac:dyDescent="0.25">
      <c r="B24" s="36" t="s">
        <v>34</v>
      </c>
      <c r="C24" s="3">
        <v>261</v>
      </c>
      <c r="D24" s="7">
        <v>17</v>
      </c>
    </row>
    <row r="25" spans="2:4" ht="15.75" thickBot="1" x14ac:dyDescent="0.3">
      <c r="B25" s="37" t="s">
        <v>35</v>
      </c>
      <c r="C25" s="9">
        <v>7</v>
      </c>
      <c r="D25" s="10">
        <v>30</v>
      </c>
    </row>
    <row r="26" spans="2:4" ht="15" x14ac:dyDescent="0.25">
      <c r="B26" s="30" t="s">
        <v>38</v>
      </c>
      <c r="C26" s="30" t="s">
        <v>39</v>
      </c>
      <c r="D26" s="30" t="s">
        <v>40</v>
      </c>
    </row>
    <row r="27" spans="2:4" ht="15.75" thickBot="1" x14ac:dyDescent="0.3">
      <c r="B27" s="31">
        <f>(D24+C25)/(C24+D24+C25+D25)</f>
        <v>7.6190476190476197E-2</v>
      </c>
      <c r="C27" s="52">
        <f>(C24+D25)/(C24+D24+D25+C25)</f>
        <v>0.92380952380952386</v>
      </c>
      <c r="D27" s="31">
        <f>D25/(C25+D25)</f>
        <v>0.81081081081081086</v>
      </c>
    </row>
    <row r="28" spans="2:4" ht="15" x14ac:dyDescent="0.25">
      <c r="B28" s="30" t="s">
        <v>41</v>
      </c>
      <c r="C28" s="30" t="s">
        <v>42</v>
      </c>
      <c r="D28" s="30" t="s">
        <v>120</v>
      </c>
    </row>
    <row r="29" spans="2:4" ht="15.75" thickBot="1" x14ac:dyDescent="0.3">
      <c r="B29" s="31">
        <f>C24/(C24+D25)</f>
        <v>0.89690721649484539</v>
      </c>
      <c r="C29" s="31">
        <f>D25/(D25+D24)</f>
        <v>0.63829787234042556</v>
      </c>
      <c r="D29" s="31">
        <f>(D25)/(D25+C25)</f>
        <v>0.81081081081081086</v>
      </c>
    </row>
    <row r="30" spans="2:4" ht="15.75" thickBot="1" x14ac:dyDescent="0.3">
      <c r="B30" s="53"/>
      <c r="C30" s="54"/>
      <c r="D30" s="55"/>
    </row>
    <row r="31" spans="2:4" ht="15.75" thickBot="1" x14ac:dyDescent="0.3">
      <c r="B31" s="81" t="s">
        <v>117</v>
      </c>
      <c r="C31" s="82"/>
      <c r="D31" s="83"/>
    </row>
    <row r="32" spans="2:4" ht="15" x14ac:dyDescent="0.25">
      <c r="B32" s="33"/>
      <c r="C32" s="34" t="s">
        <v>36</v>
      </c>
      <c r="D32" s="35" t="s">
        <v>37</v>
      </c>
    </row>
    <row r="33" spans="2:16" ht="15" x14ac:dyDescent="0.25">
      <c r="B33" s="36" t="s">
        <v>34</v>
      </c>
      <c r="C33" s="3">
        <v>57</v>
      </c>
      <c r="D33" s="7">
        <v>51</v>
      </c>
    </row>
    <row r="34" spans="2:16" ht="15.75" thickBot="1" x14ac:dyDescent="0.3">
      <c r="B34" s="37" t="s">
        <v>35</v>
      </c>
      <c r="C34" s="9">
        <v>34</v>
      </c>
      <c r="D34" s="10">
        <v>160</v>
      </c>
    </row>
    <row r="35" spans="2:16" ht="15" x14ac:dyDescent="0.25">
      <c r="B35" s="30" t="s">
        <v>38</v>
      </c>
      <c r="C35" s="30" t="s">
        <v>39</v>
      </c>
      <c r="D35" s="30" t="s">
        <v>40</v>
      </c>
    </row>
    <row r="36" spans="2:16" ht="15.75" thickBot="1" x14ac:dyDescent="0.3">
      <c r="B36" s="31">
        <f>(D33+C34)/(C33+D33+C34+D34)</f>
        <v>0.2814569536423841</v>
      </c>
      <c r="C36" s="52">
        <f>(C33+D34)/(C33+D33+D34+C34)</f>
        <v>0.7185430463576159</v>
      </c>
      <c r="D36" s="31">
        <f>D34/(C34+D34)</f>
        <v>0.82474226804123707</v>
      </c>
    </row>
    <row r="37" spans="2:16" ht="15" x14ac:dyDescent="0.25">
      <c r="B37" s="30" t="s">
        <v>41</v>
      </c>
      <c r="C37" s="30" t="s">
        <v>42</v>
      </c>
      <c r="D37" s="30" t="s">
        <v>120</v>
      </c>
    </row>
    <row r="38" spans="2:16" ht="15.75" thickBot="1" x14ac:dyDescent="0.3">
      <c r="B38" s="31">
        <f>C33/(C33+D34)</f>
        <v>0.26267281105990781</v>
      </c>
      <c r="C38" s="31">
        <f>D34/(D34+D33)</f>
        <v>0.75829383886255919</v>
      </c>
      <c r="D38" s="31">
        <f>(D34)/(D34+C34)</f>
        <v>0.82474226804123707</v>
      </c>
    </row>
    <row r="40" spans="2:16" ht="15" thickBot="1" x14ac:dyDescent="0.35"/>
    <row r="41" spans="2:16" ht="15" thickBot="1" x14ac:dyDescent="0.35">
      <c r="B41" s="81" t="s">
        <v>119</v>
      </c>
      <c r="C41" s="82"/>
      <c r="D41" s="83"/>
    </row>
    <row r="42" spans="2:16" x14ac:dyDescent="0.3">
      <c r="B42" s="33"/>
      <c r="C42" s="34" t="s">
        <v>36</v>
      </c>
      <c r="D42" s="35" t="s">
        <v>37</v>
      </c>
    </row>
    <row r="43" spans="2:16" x14ac:dyDescent="0.3">
      <c r="B43" s="36" t="s">
        <v>34</v>
      </c>
      <c r="C43" s="3">
        <v>268</v>
      </c>
      <c r="D43" s="7">
        <v>0</v>
      </c>
    </row>
    <row r="44" spans="2:16" ht="15" thickBot="1" x14ac:dyDescent="0.35">
      <c r="B44" s="37" t="s">
        <v>35</v>
      </c>
      <c r="C44" s="9">
        <v>0</v>
      </c>
      <c r="D44" s="10">
        <v>47</v>
      </c>
      <c r="P44">
        <v>2</v>
      </c>
    </row>
    <row r="45" spans="2:16" x14ac:dyDescent="0.3">
      <c r="B45" s="30" t="s">
        <v>38</v>
      </c>
      <c r="C45" s="30" t="s">
        <v>39</v>
      </c>
      <c r="D45" s="30" t="s">
        <v>40</v>
      </c>
    </row>
    <row r="46" spans="2:16" ht="15" thickBot="1" x14ac:dyDescent="0.35">
      <c r="B46" s="31">
        <f>(D43+C44)/(C43+D43+C44+D44)</f>
        <v>0</v>
      </c>
      <c r="C46" s="52">
        <f>(C43+D44)/(C43+D43+D44+C44)</f>
        <v>1</v>
      </c>
      <c r="D46" s="31">
        <f>D44/(C44+D44)</f>
        <v>1</v>
      </c>
    </row>
    <row r="47" spans="2:16" x14ac:dyDescent="0.3">
      <c r="B47" s="30" t="s">
        <v>41</v>
      </c>
      <c r="C47" s="30" t="s">
        <v>42</v>
      </c>
      <c r="D47" s="30" t="s">
        <v>120</v>
      </c>
    </row>
    <row r="48" spans="2:16" ht="15" thickBot="1" x14ac:dyDescent="0.35">
      <c r="B48" s="31">
        <f>C43/(C43+D44)</f>
        <v>0.85079365079365077</v>
      </c>
      <c r="C48" s="31">
        <f>D44/(D44+D43)</f>
        <v>1</v>
      </c>
      <c r="D48" s="31">
        <f>(D44)/(D44+C44)</f>
        <v>1</v>
      </c>
    </row>
    <row r="49" spans="2:4" ht="15" thickBot="1" x14ac:dyDescent="0.35">
      <c r="B49" s="53"/>
      <c r="C49" s="54"/>
      <c r="D49" s="55"/>
    </row>
    <row r="50" spans="2:4" ht="15" thickBot="1" x14ac:dyDescent="0.35">
      <c r="B50" s="81" t="s">
        <v>116</v>
      </c>
      <c r="C50" s="82"/>
      <c r="D50" s="83"/>
    </row>
    <row r="51" spans="2:4" x14ac:dyDescent="0.3">
      <c r="B51" s="33"/>
      <c r="C51" s="34" t="s">
        <v>36</v>
      </c>
      <c r="D51" s="35" t="s">
        <v>37</v>
      </c>
    </row>
    <row r="52" spans="2:4" x14ac:dyDescent="0.3">
      <c r="B52" s="36" t="s">
        <v>34</v>
      </c>
      <c r="C52" s="3">
        <v>105</v>
      </c>
      <c r="D52" s="7">
        <v>14</v>
      </c>
    </row>
    <row r="53" spans="2:4" ht="15" thickBot="1" x14ac:dyDescent="0.35">
      <c r="B53" s="37" t="s">
        <v>35</v>
      </c>
      <c r="C53" s="9">
        <v>26</v>
      </c>
      <c r="D53" s="10">
        <v>21</v>
      </c>
    </row>
    <row r="54" spans="2:4" x14ac:dyDescent="0.3">
      <c r="B54" s="30" t="s">
        <v>38</v>
      </c>
      <c r="C54" s="30" t="s">
        <v>39</v>
      </c>
      <c r="D54" s="30" t="s">
        <v>40</v>
      </c>
    </row>
    <row r="55" spans="2:4" ht="15" thickBot="1" x14ac:dyDescent="0.35">
      <c r="B55" s="31">
        <f>(D52+C53)/(C52+D52+C53+D53)</f>
        <v>0.24096385542168675</v>
      </c>
      <c r="C55" s="52">
        <f>(C52+D53)/(C52+D52+D53+C53)</f>
        <v>0.75903614457831325</v>
      </c>
      <c r="D55" s="31">
        <f>D53/(C53+D53)</f>
        <v>0.44680851063829785</v>
      </c>
    </row>
    <row r="56" spans="2:4" x14ac:dyDescent="0.3">
      <c r="B56" s="30" t="s">
        <v>41</v>
      </c>
      <c r="C56" s="30" t="s">
        <v>42</v>
      </c>
      <c r="D56" s="30" t="s">
        <v>120</v>
      </c>
    </row>
    <row r="57" spans="2:4" ht="15" thickBot="1" x14ac:dyDescent="0.35">
      <c r="B57" s="31">
        <f>C52/(C52+D53)</f>
        <v>0.83333333333333337</v>
      </c>
      <c r="C57" s="31">
        <f>D53/(D53+D52)</f>
        <v>0.6</v>
      </c>
      <c r="D57" s="31">
        <f>(D53)/(D53+C53)</f>
        <v>0.44680851063829785</v>
      </c>
    </row>
    <row r="68" spans="2:3" ht="15" thickBot="1" x14ac:dyDescent="0.35"/>
    <row r="69" spans="2:3" ht="15" thickBot="1" x14ac:dyDescent="0.35">
      <c r="B69" s="93" t="s">
        <v>122</v>
      </c>
      <c r="C69" s="94"/>
    </row>
    <row r="70" spans="2:3" x14ac:dyDescent="0.3">
      <c r="B70" s="43" t="s">
        <v>123</v>
      </c>
      <c r="C70" s="46">
        <v>287</v>
      </c>
    </row>
    <row r="71" spans="2:3" x14ac:dyDescent="0.3">
      <c r="B71" s="48" t="s">
        <v>124</v>
      </c>
      <c r="C71" s="49">
        <v>194</v>
      </c>
    </row>
    <row r="73" spans="2:3" x14ac:dyDescent="0.3">
      <c r="B73" t="s">
        <v>125</v>
      </c>
    </row>
    <row r="74" spans="2:3" x14ac:dyDescent="0.3">
      <c r="B74" t="s">
        <v>126</v>
      </c>
    </row>
  </sheetData>
  <mergeCells count="7">
    <mergeCell ref="B31:D31"/>
    <mergeCell ref="B41:D41"/>
    <mergeCell ref="B50:D50"/>
    <mergeCell ref="B69:C69"/>
    <mergeCell ref="B4:D4"/>
    <mergeCell ref="B13:D13"/>
    <mergeCell ref="B22:D2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0:I17"/>
  <sheetViews>
    <sheetView workbookViewId="0">
      <selection activeCell="P21" sqref="P21"/>
    </sheetView>
  </sheetViews>
  <sheetFormatPr defaultRowHeight="14.4" x14ac:dyDescent="0.3"/>
  <cols>
    <col min="2" max="2" width="10.44140625" customWidth="1"/>
    <col min="4" max="4" width="11.88671875" customWidth="1"/>
  </cols>
  <sheetData>
    <row r="10" spans="2:9" ht="15.75" thickBot="1" x14ac:dyDescent="0.3"/>
    <row r="11" spans="2:9" ht="30.6" customHeight="1" thickBot="1" x14ac:dyDescent="0.3">
      <c r="B11" s="103" t="s">
        <v>122</v>
      </c>
      <c r="C11" s="104"/>
      <c r="D11" s="107" t="s">
        <v>129</v>
      </c>
      <c r="E11" s="108"/>
      <c r="F11" s="107" t="s">
        <v>130</v>
      </c>
      <c r="G11" s="108"/>
      <c r="I11" s="56"/>
    </row>
    <row r="12" spans="2:9" ht="15" x14ac:dyDescent="0.25">
      <c r="B12" s="43" t="s">
        <v>127</v>
      </c>
      <c r="C12" s="46">
        <v>287</v>
      </c>
      <c r="D12" s="43" t="s">
        <v>4</v>
      </c>
      <c r="E12" s="46">
        <v>287</v>
      </c>
      <c r="F12" s="43" t="s">
        <v>4</v>
      </c>
      <c r="G12" s="46">
        <v>285</v>
      </c>
    </row>
    <row r="13" spans="2:9" ht="15.75" thickBot="1" x14ac:dyDescent="0.3">
      <c r="B13" s="48" t="s">
        <v>128</v>
      </c>
      <c r="C13" s="49">
        <v>194</v>
      </c>
      <c r="D13" s="48" t="s">
        <v>5</v>
      </c>
      <c r="E13" s="49">
        <v>194</v>
      </c>
      <c r="F13" s="48" t="s">
        <v>5</v>
      </c>
      <c r="G13" s="49">
        <v>196</v>
      </c>
    </row>
    <row r="14" spans="2:9" ht="28.95" customHeight="1" thickBot="1" x14ac:dyDescent="0.3">
      <c r="B14" s="103" t="s">
        <v>131</v>
      </c>
      <c r="C14" s="104"/>
      <c r="D14" s="103" t="s">
        <v>134</v>
      </c>
      <c r="E14" s="104"/>
      <c r="F14" s="103" t="s">
        <v>138</v>
      </c>
      <c r="G14" s="104"/>
      <c r="I14" s="56"/>
    </row>
    <row r="15" spans="2:9" ht="22.95" customHeight="1" x14ac:dyDescent="0.25">
      <c r="B15" s="59" t="s">
        <v>132</v>
      </c>
      <c r="C15" s="60">
        <v>308</v>
      </c>
      <c r="D15" s="59" t="s">
        <v>135</v>
      </c>
      <c r="E15" s="60">
        <v>280</v>
      </c>
      <c r="F15" s="61" t="s">
        <v>139</v>
      </c>
      <c r="G15" s="60">
        <v>308</v>
      </c>
    </row>
    <row r="16" spans="2:9" ht="14.4" customHeight="1" x14ac:dyDescent="0.3">
      <c r="B16" s="99" t="s">
        <v>133</v>
      </c>
      <c r="C16" s="101">
        <v>173</v>
      </c>
      <c r="D16" s="57" t="s">
        <v>136</v>
      </c>
      <c r="E16" s="58">
        <v>195</v>
      </c>
      <c r="F16" s="105" t="s">
        <v>140</v>
      </c>
      <c r="G16" s="101">
        <v>173</v>
      </c>
    </row>
    <row r="17" spans="2:7" ht="29.4" thickBot="1" x14ac:dyDescent="0.35">
      <c r="B17" s="100"/>
      <c r="C17" s="102"/>
      <c r="D17" s="62" t="s">
        <v>137</v>
      </c>
      <c r="E17" s="63">
        <v>6</v>
      </c>
      <c r="F17" s="106"/>
      <c r="G17" s="102"/>
    </row>
  </sheetData>
  <mergeCells count="10">
    <mergeCell ref="B11:C11"/>
    <mergeCell ref="D11:E11"/>
    <mergeCell ref="F11:G11"/>
    <mergeCell ref="B14:C14"/>
    <mergeCell ref="D14:E14"/>
    <mergeCell ref="B16:B17"/>
    <mergeCell ref="C16:C17"/>
    <mergeCell ref="F14:G14"/>
    <mergeCell ref="F16:F17"/>
    <mergeCell ref="G16:G17"/>
  </mergeCells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U20"/>
  <sheetViews>
    <sheetView workbookViewId="0">
      <selection activeCell="D16" sqref="D16"/>
    </sheetView>
  </sheetViews>
  <sheetFormatPr defaultRowHeight="14.4" x14ac:dyDescent="0.3"/>
  <sheetData>
    <row r="2" spans="1:21" x14ac:dyDescent="0.3">
      <c r="A2" s="1"/>
      <c r="B2" t="s">
        <v>149</v>
      </c>
      <c r="C2" t="s">
        <v>150</v>
      </c>
      <c r="D2">
        <v>4.5999999999999996</v>
      </c>
      <c r="E2" t="s">
        <v>149</v>
      </c>
      <c r="F2" t="s">
        <v>151</v>
      </c>
      <c r="G2" t="s">
        <v>149</v>
      </c>
      <c r="H2" t="s">
        <v>152</v>
      </c>
      <c r="I2" t="s">
        <v>149</v>
      </c>
      <c r="J2" t="s">
        <v>150</v>
      </c>
      <c r="K2">
        <v>0.9</v>
      </c>
      <c r="L2" t="s">
        <v>149</v>
      </c>
      <c r="M2" t="s">
        <v>153</v>
      </c>
      <c r="N2" t="s">
        <v>149</v>
      </c>
      <c r="O2" t="s">
        <v>150</v>
      </c>
      <c r="P2">
        <v>1</v>
      </c>
      <c r="Q2" t="s">
        <v>149</v>
      </c>
      <c r="R2" t="s">
        <v>150</v>
      </c>
      <c r="S2">
        <v>6</v>
      </c>
      <c r="T2" t="s">
        <v>149</v>
      </c>
      <c r="U2" t="s">
        <v>154</v>
      </c>
    </row>
    <row r="3" spans="1:21" x14ac:dyDescent="0.3">
      <c r="A3" s="1"/>
      <c r="B3" t="s">
        <v>155</v>
      </c>
      <c r="C3" t="s">
        <v>156</v>
      </c>
      <c r="D3">
        <v>7.1</v>
      </c>
      <c r="E3" t="s">
        <v>155</v>
      </c>
      <c r="F3" t="s">
        <v>157</v>
      </c>
      <c r="G3" t="s">
        <v>155</v>
      </c>
      <c r="H3" t="s">
        <v>158</v>
      </c>
      <c r="I3" t="s">
        <v>155</v>
      </c>
      <c r="J3" t="s">
        <v>156</v>
      </c>
      <c r="K3">
        <v>1.9</v>
      </c>
      <c r="L3" t="s">
        <v>155</v>
      </c>
      <c r="M3" t="s">
        <v>159</v>
      </c>
      <c r="N3" t="s">
        <v>155</v>
      </c>
      <c r="O3" t="s">
        <v>156</v>
      </c>
      <c r="P3">
        <v>7</v>
      </c>
      <c r="Q3" t="s">
        <v>155</v>
      </c>
      <c r="R3" t="s">
        <v>156</v>
      </c>
      <c r="S3">
        <v>22</v>
      </c>
      <c r="T3" t="s">
        <v>155</v>
      </c>
      <c r="U3" t="s">
        <v>160</v>
      </c>
    </row>
    <row r="4" spans="1:21" x14ac:dyDescent="0.3">
      <c r="A4" s="1"/>
      <c r="B4" t="s">
        <v>1</v>
      </c>
      <c r="C4" t="s">
        <v>150</v>
      </c>
      <c r="D4">
        <v>7.9</v>
      </c>
      <c r="E4" t="s">
        <v>1</v>
      </c>
      <c r="F4" t="s">
        <v>161</v>
      </c>
      <c r="G4" t="s">
        <v>1</v>
      </c>
      <c r="H4" t="s">
        <v>162</v>
      </c>
      <c r="I4" t="s">
        <v>1</v>
      </c>
      <c r="J4" t="s">
        <v>150</v>
      </c>
      <c r="K4">
        <v>2.2000000000000002</v>
      </c>
      <c r="L4" t="s">
        <v>1</v>
      </c>
      <c r="M4" t="s">
        <v>163</v>
      </c>
      <c r="N4" t="s">
        <v>1</v>
      </c>
      <c r="O4" t="s">
        <v>164</v>
      </c>
      <c r="P4" t="s">
        <v>1</v>
      </c>
      <c r="Q4" t="s">
        <v>150</v>
      </c>
      <c r="R4">
        <v>38</v>
      </c>
      <c r="S4" t="s">
        <v>1</v>
      </c>
      <c r="T4" t="s">
        <v>165</v>
      </c>
    </row>
    <row r="5" spans="1:21" x14ac:dyDescent="0.3">
      <c r="A5" s="1"/>
      <c r="B5" t="s">
        <v>2</v>
      </c>
      <c r="C5" t="s">
        <v>150</v>
      </c>
      <c r="D5">
        <v>8.32</v>
      </c>
      <c r="E5" t="s">
        <v>2</v>
      </c>
      <c r="F5" t="s">
        <v>166</v>
      </c>
      <c r="G5" t="s">
        <v>2</v>
      </c>
      <c r="H5" t="s">
        <v>167</v>
      </c>
      <c r="I5" t="s">
        <v>2</v>
      </c>
      <c r="J5" t="s">
        <v>150</v>
      </c>
      <c r="K5">
        <v>2.5390000000000001</v>
      </c>
      <c r="L5" t="s">
        <v>2</v>
      </c>
      <c r="M5" t="s">
        <v>168</v>
      </c>
      <c r="N5" t="s">
        <v>2</v>
      </c>
      <c r="O5" t="s">
        <v>169</v>
      </c>
      <c r="P5" t="s">
        <v>2</v>
      </c>
      <c r="Q5" t="s">
        <v>150</v>
      </c>
      <c r="R5">
        <v>46.47</v>
      </c>
      <c r="S5" t="s">
        <v>2</v>
      </c>
      <c r="T5" t="s">
        <v>170</v>
      </c>
    </row>
    <row r="6" spans="1:21" x14ac:dyDescent="0.3">
      <c r="A6" s="1"/>
      <c r="B6" t="s">
        <v>171</v>
      </c>
      <c r="C6" t="s">
        <v>156</v>
      </c>
      <c r="D6">
        <v>9.1999999999999993</v>
      </c>
      <c r="E6" t="s">
        <v>171</v>
      </c>
      <c r="F6" t="s">
        <v>172</v>
      </c>
      <c r="G6" t="s">
        <v>171</v>
      </c>
      <c r="H6" t="s">
        <v>173</v>
      </c>
      <c r="I6" t="s">
        <v>171</v>
      </c>
      <c r="J6" t="s">
        <v>156</v>
      </c>
      <c r="K6">
        <v>2.6</v>
      </c>
      <c r="L6" t="s">
        <v>171</v>
      </c>
      <c r="M6" t="s">
        <v>174</v>
      </c>
      <c r="N6" t="s">
        <v>171</v>
      </c>
      <c r="O6" t="s">
        <v>175</v>
      </c>
      <c r="P6" t="s">
        <v>171</v>
      </c>
      <c r="Q6" t="s">
        <v>156</v>
      </c>
      <c r="R6">
        <v>62</v>
      </c>
      <c r="S6" t="s">
        <v>171</v>
      </c>
      <c r="T6" t="s">
        <v>176</v>
      </c>
    </row>
    <row r="7" spans="1:21" x14ac:dyDescent="0.3">
      <c r="A7" s="1"/>
      <c r="B7" t="s">
        <v>3</v>
      </c>
      <c r="C7" t="s">
        <v>177</v>
      </c>
      <c r="D7" t="s">
        <v>3</v>
      </c>
      <c r="E7" t="s">
        <v>178</v>
      </c>
      <c r="F7" t="s">
        <v>3</v>
      </c>
      <c r="G7" t="s">
        <v>179</v>
      </c>
      <c r="H7" t="s">
        <v>3</v>
      </c>
      <c r="I7" t="s">
        <v>180</v>
      </c>
      <c r="J7" t="s">
        <v>3</v>
      </c>
      <c r="K7" t="s">
        <v>181</v>
      </c>
      <c r="L7" t="s">
        <v>3</v>
      </c>
      <c r="M7" t="s">
        <v>182</v>
      </c>
      <c r="N7" t="s">
        <v>3</v>
      </c>
      <c r="O7" t="s">
        <v>183</v>
      </c>
      <c r="P7" t="s">
        <v>3</v>
      </c>
      <c r="Q7" t="s">
        <v>184</v>
      </c>
    </row>
    <row r="8" spans="1:21" x14ac:dyDescent="0.3">
      <c r="A8" s="1"/>
      <c r="B8" t="s">
        <v>185</v>
      </c>
      <c r="C8" t="s">
        <v>186</v>
      </c>
      <c r="D8" t="s">
        <v>187</v>
      </c>
      <c r="E8" t="s">
        <v>188</v>
      </c>
    </row>
    <row r="9" spans="1:21" x14ac:dyDescent="0.3">
      <c r="A9" s="1"/>
      <c r="B9" t="s">
        <v>149</v>
      </c>
      <c r="C9" t="s">
        <v>189</v>
      </c>
      <c r="D9" t="s">
        <v>149</v>
      </c>
      <c r="E9" t="s">
        <v>190</v>
      </c>
      <c r="F9" t="s">
        <v>149</v>
      </c>
      <c r="G9" t="s">
        <v>150</v>
      </c>
      <c r="H9">
        <v>8.4</v>
      </c>
      <c r="I9" t="s">
        <v>149</v>
      </c>
      <c r="J9" t="s">
        <v>191</v>
      </c>
    </row>
    <row r="10" spans="1:21" x14ac:dyDescent="0.3">
      <c r="A10" s="1"/>
      <c r="B10" t="s">
        <v>155</v>
      </c>
      <c r="C10" t="s">
        <v>192</v>
      </c>
      <c r="D10" t="s">
        <v>155</v>
      </c>
      <c r="E10" t="s">
        <v>193</v>
      </c>
      <c r="F10" t="s">
        <v>155</v>
      </c>
      <c r="G10" t="s">
        <v>156</v>
      </c>
      <c r="H10">
        <v>9.5</v>
      </c>
      <c r="I10" t="s">
        <v>155</v>
      </c>
      <c r="J10" t="s">
        <v>194</v>
      </c>
    </row>
    <row r="11" spans="1:21" x14ac:dyDescent="0.3">
      <c r="A11" s="1"/>
      <c r="B11" t="s">
        <v>1</v>
      </c>
      <c r="C11" t="s">
        <v>195</v>
      </c>
      <c r="D11" t="s">
        <v>1</v>
      </c>
      <c r="E11" t="s">
        <v>196</v>
      </c>
      <c r="F11" t="s">
        <v>1</v>
      </c>
      <c r="G11" t="s">
        <v>197</v>
      </c>
      <c r="H11" t="s">
        <v>1</v>
      </c>
      <c r="I11" t="s">
        <v>198</v>
      </c>
    </row>
    <row r="12" spans="1:21" x14ac:dyDescent="0.3">
      <c r="A12" s="1"/>
      <c r="B12" t="s">
        <v>2</v>
      </c>
      <c r="C12" t="s">
        <v>199</v>
      </c>
      <c r="D12" t="s">
        <v>2</v>
      </c>
      <c r="E12" t="s">
        <v>200</v>
      </c>
      <c r="F12" t="s">
        <v>2</v>
      </c>
      <c r="G12" t="s">
        <v>201</v>
      </c>
      <c r="H12" t="s">
        <v>2</v>
      </c>
      <c r="I12" t="s">
        <v>202</v>
      </c>
    </row>
    <row r="13" spans="1:21" x14ac:dyDescent="0.3">
      <c r="A13" s="1"/>
      <c r="B13" t="s">
        <v>171</v>
      </c>
      <c r="C13" t="s">
        <v>203</v>
      </c>
      <c r="D13" t="s">
        <v>171</v>
      </c>
      <c r="E13" t="s">
        <v>204</v>
      </c>
      <c r="F13" t="s">
        <v>171</v>
      </c>
      <c r="G13" t="s">
        <v>205</v>
      </c>
      <c r="H13" t="s">
        <v>171</v>
      </c>
      <c r="I13" t="s">
        <v>206</v>
      </c>
    </row>
    <row r="14" spans="1:21" x14ac:dyDescent="0.3">
      <c r="A14" s="2"/>
      <c r="B14" t="s">
        <v>3</v>
      </c>
      <c r="C14" t="s">
        <v>207</v>
      </c>
      <c r="D14" t="s">
        <v>3</v>
      </c>
      <c r="E14" t="s">
        <v>208</v>
      </c>
      <c r="F14" t="s">
        <v>3</v>
      </c>
      <c r="G14" t="s">
        <v>209</v>
      </c>
      <c r="H14" t="s">
        <v>3</v>
      </c>
      <c r="I14" t="s">
        <v>210</v>
      </c>
    </row>
    <row r="20" spans="1:8" x14ac:dyDescent="0.3">
      <c r="A20" s="1" t="s">
        <v>141</v>
      </c>
      <c r="B20" t="s">
        <v>142</v>
      </c>
      <c r="C20" t="s">
        <v>143</v>
      </c>
      <c r="D20" t="s">
        <v>144</v>
      </c>
      <c r="E20" t="s">
        <v>145</v>
      </c>
      <c r="F20" t="s">
        <v>146</v>
      </c>
      <c r="G20" t="s">
        <v>147</v>
      </c>
      <c r="H20" t="s">
        <v>148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Sheet4</vt:lpstr>
      <vt:lpstr>Sheet1</vt:lpstr>
      <vt:lpstr>Sheet2</vt:lpstr>
      <vt:lpstr>Confusin Matrix Template</vt:lpstr>
      <vt:lpstr>Sheet3</vt:lpstr>
      <vt:lpstr>Sheet5</vt:lpstr>
      <vt:lpstr>NNs</vt:lpstr>
      <vt:lpstr>Sheet7</vt:lpstr>
      <vt:lpstr>Sheet8</vt:lpstr>
      <vt:lpstr>Clustering</vt:lpstr>
      <vt:lpstr>Sheet9</vt:lpstr>
      <vt:lpstr>Sheet10</vt:lpstr>
      <vt:lpstr>clustermodels</vt:lpstr>
      <vt:lpstr>clusterresults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Kenneth</dc:creator>
  <cp:lastModifiedBy>Kenneth</cp:lastModifiedBy>
  <dcterms:created xsi:type="dcterms:W3CDTF">2018-10-14T03:38:26Z</dcterms:created>
  <dcterms:modified xsi:type="dcterms:W3CDTF">2018-11-18T15:18:48Z</dcterms:modified>
</cp:coreProperties>
</file>